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ejecución\Ingresos\Enero 2025\"/>
    </mc:Choice>
  </mc:AlternateContent>
  <xr:revisionPtr revIDLastSave="0" documentId="8_{B9BBD7C0-E596-43D5-BFB1-F7ECE3C130CB}" xr6:coauthVersionLast="47" xr6:coauthVersionMax="47" xr10:uidLastSave="{00000000-0000-0000-0000-000000000000}"/>
  <bookViews>
    <workbookView xWindow="-120" yWindow="-120" windowWidth="29040" windowHeight="1584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</sheet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Estapublicos'!$A$11:$H$85</definedName>
    <definedName name="_fmi1">#REF!</definedName>
    <definedName name="_fmi2">#REF!</definedName>
    <definedName name="_fmi3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>#REF!</definedName>
    <definedName name="_PIB93">#REF!</definedName>
    <definedName name="_PIB94">#REF!</definedName>
    <definedName name="_PIB95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>#REF!</definedName>
    <definedName name="_rez3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hidden="1">{"empresa",#N/A,FALSE,"xEMPRESA"}</definedName>
    <definedName name="Adic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cte'!$A$9:$G$38</definedName>
    <definedName name="_xlnm.Print_Area" localSheetId="2">'C3 Capital'!$A$9:$G$23</definedName>
    <definedName name="_xlnm.Print_Area" localSheetId="3">'C4 FE'!$A$7:$G$25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hidden="1">{"epma",#N/A,FALSE,"EPMA"}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hidden="1">{#N/A,#N/A,FALSE,"informes"}</definedName>
    <definedName name="Jul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>#REF!</definedName>
    <definedName name="MA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hidden="1">{#N/A,#N/A,FALSE,"informes"}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hidden="1">{"INGRESOS DOLARES",#N/A,FALSE,"informes"}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hidden="1">{"INGRESOS DOLARES",#N/A,FALSE,"informes"}</definedName>
    <definedName name="OTRAS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hidden="1">{#N/A,#N/A,FALSE,"informes"}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hidden="1">{"epma",#N/A,FALSE,"EPMA"}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8" i="7" l="1"/>
  <c r="L157" i="7"/>
  <c r="L156" i="7"/>
  <c r="M156" i="7" l="1"/>
  <c r="M157" i="7"/>
  <c r="L158" i="7"/>
  <c r="A6" i="7"/>
  <c r="A6" i="6"/>
  <c r="A26" i="4" l="1"/>
  <c r="G25" i="4" l="1"/>
  <c r="F15" i="1"/>
  <c r="F16" i="4"/>
  <c r="F22" i="4"/>
  <c r="G15" i="4"/>
  <c r="F18" i="4"/>
  <c r="G20" i="4"/>
  <c r="G13" i="4"/>
  <c r="M65" i="7"/>
  <c r="H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A15" i="5"/>
  <c r="F13" i="5"/>
  <c r="F12" i="5"/>
  <c r="A6" i="5"/>
  <c r="F9" i="4"/>
  <c r="A6" i="4"/>
  <c r="A24" i="3"/>
  <c r="F19" i="3"/>
  <c r="G19" i="3"/>
  <c r="F9" i="3"/>
  <c r="A6" i="3"/>
  <c r="A38" i="2"/>
  <c r="G33" i="2"/>
  <c r="F30" i="2"/>
  <c r="G27" i="2"/>
  <c r="F26" i="2"/>
  <c r="G24" i="2"/>
  <c r="F9" i="2"/>
  <c r="A6" i="2"/>
  <c r="G21" i="1"/>
  <c r="G19" i="4" l="1"/>
  <c r="F14" i="4"/>
  <c r="G23" i="4"/>
  <c r="G86" i="6"/>
  <c r="G12" i="5"/>
  <c r="F20" i="4"/>
  <c r="F12" i="4"/>
  <c r="G21" i="4"/>
  <c r="G16" i="4"/>
  <c r="G22" i="4"/>
  <c r="G17" i="4"/>
  <c r="F14" i="3"/>
  <c r="G17" i="3"/>
  <c r="G30" i="2"/>
  <c r="G25" i="2"/>
  <c r="G36" i="2"/>
  <c r="G22" i="2"/>
  <c r="G35" i="2"/>
  <c r="G16" i="2"/>
  <c r="F28" i="2"/>
  <c r="G28" i="2"/>
  <c r="F17" i="2"/>
  <c r="G29" i="2"/>
  <c r="G14" i="2"/>
  <c r="G18" i="2"/>
  <c r="G26" i="2"/>
  <c r="G23" i="2"/>
  <c r="G20" i="2"/>
  <c r="F24" i="2"/>
  <c r="G31" i="2"/>
  <c r="G19" i="1"/>
  <c r="G20" i="1"/>
  <c r="G34" i="2"/>
  <c r="F34" i="2"/>
  <c r="G21" i="3"/>
  <c r="F21" i="3"/>
  <c r="F14" i="5"/>
  <c r="F14" i="1"/>
  <c r="F13" i="4"/>
  <c r="F15" i="4"/>
  <c r="F17" i="4"/>
  <c r="F21" i="4"/>
  <c r="G13" i="5"/>
  <c r="G17" i="2"/>
  <c r="F25" i="2"/>
  <c r="G14" i="1"/>
  <c r="F21" i="1"/>
  <c r="F14" i="2"/>
  <c r="F20" i="2"/>
  <c r="F22" i="3"/>
  <c r="G13" i="1"/>
  <c r="F20" i="1"/>
  <c r="F22" i="1"/>
  <c r="F15" i="2"/>
  <c r="F21" i="2"/>
  <c r="G22" i="1"/>
  <c r="G15" i="2"/>
  <c r="G21" i="2"/>
  <c r="F31" i="2"/>
  <c r="G14" i="3"/>
  <c r="F16" i="1"/>
  <c r="G16" i="1"/>
  <c r="F19" i="1"/>
  <c r="F16" i="2"/>
  <c r="F18" i="2"/>
  <c r="F22" i="2"/>
  <c r="F36" i="2"/>
  <c r="F35" i="2" s="1"/>
  <c r="G22" i="3"/>
  <c r="G15" i="1"/>
  <c r="F27" i="2"/>
  <c r="F13" i="1"/>
  <c r="G12" i="4"/>
  <c r="G18" i="4"/>
  <c r="F23" i="2"/>
  <c r="G16" i="3"/>
  <c r="F29" i="2"/>
  <c r="F33" i="2"/>
  <c r="F16" i="3"/>
  <c r="G14" i="4" l="1"/>
  <c r="F19" i="4"/>
  <c r="F24" i="4"/>
  <c r="F23" i="4"/>
  <c r="F32" i="2"/>
  <c r="G12" i="3"/>
  <c r="F12" i="3"/>
  <c r="F17" i="3"/>
  <c r="G19" i="2"/>
  <c r="G18" i="1"/>
  <c r="F12" i="1"/>
  <c r="G23" i="3"/>
  <c r="F18" i="1"/>
  <c r="G14" i="5"/>
  <c r="G13" i="3"/>
  <c r="F13" i="3"/>
  <c r="F19" i="2"/>
  <c r="F13" i="2"/>
  <c r="F20" i="3"/>
  <c r="G20" i="3"/>
  <c r="F18" i="3"/>
  <c r="G18" i="3"/>
  <c r="G15" i="3"/>
  <c r="F15" i="3"/>
  <c r="G32" i="2"/>
  <c r="G12" i="1"/>
  <c r="G13" i="2"/>
  <c r="F25" i="4" l="1"/>
  <c r="G24" i="4"/>
  <c r="F12" i="2"/>
  <c r="F37" i="2" s="1"/>
  <c r="F23" i="1"/>
  <c r="F23" i="3"/>
  <c r="G12" i="2"/>
  <c r="G23" i="1"/>
  <c r="G37" i="2" l="1"/>
  <c r="M44" i="7" l="1"/>
  <c r="L36" i="7"/>
  <c r="L69" i="7"/>
  <c r="M43" i="7"/>
  <c r="M73" i="7"/>
  <c r="L20" i="7"/>
  <c r="M138" i="7"/>
  <c r="M115" i="7"/>
  <c r="M95" i="7"/>
  <c r="L94" i="7"/>
  <c r="M25" i="7"/>
  <c r="L140" i="7"/>
  <c r="L97" i="7"/>
  <c r="M122" i="7"/>
  <c r="L77" i="7"/>
  <c r="M53" i="7"/>
  <c r="L83" i="7"/>
  <c r="L113" i="7"/>
  <c r="L38" i="7"/>
  <c r="L153" i="7"/>
  <c r="M132" i="7"/>
  <c r="M129" i="7"/>
  <c r="L44" i="7"/>
  <c r="M42" i="7"/>
  <c r="M98" i="7"/>
  <c r="M35" i="7"/>
  <c r="L112" i="7"/>
  <c r="L100" i="7"/>
  <c r="M55" i="7"/>
  <c r="L55" i="7"/>
  <c r="M45" i="7"/>
  <c r="L45" i="7"/>
  <c r="M60" i="7"/>
  <c r="L60" i="7"/>
  <c r="M59" i="7"/>
  <c r="L59" i="7"/>
  <c r="L124" i="7"/>
  <c r="M124" i="7"/>
  <c r="M32" i="7"/>
  <c r="L32" i="7"/>
  <c r="M78" i="7"/>
  <c r="L78" i="7"/>
  <c r="L29" i="7"/>
  <c r="M29" i="7"/>
  <c r="M85" i="7"/>
  <c r="L85" i="7"/>
  <c r="L22" i="7"/>
  <c r="M22" i="7"/>
  <c r="L23" i="7"/>
  <c r="M23" i="7"/>
  <c r="M112" i="7"/>
  <c r="M70" i="7"/>
  <c r="L70" i="7"/>
  <c r="L133" i="7"/>
  <c r="M133" i="7"/>
  <c r="M105" i="7"/>
  <c r="L105" i="7"/>
  <c r="M110" i="7"/>
  <c r="L110" i="7"/>
  <c r="M86" i="7"/>
  <c r="L86" i="7"/>
  <c r="M99" i="7"/>
  <c r="L99" i="7"/>
  <c r="L108" i="7"/>
  <c r="M108" i="7"/>
  <c r="L81" i="7"/>
  <c r="M81" i="7"/>
  <c r="L137" i="7"/>
  <c r="M137" i="7"/>
  <c r="M39" i="7"/>
  <c r="L39" i="7"/>
  <c r="M92" i="7"/>
  <c r="L92" i="7"/>
  <c r="M30" i="7"/>
  <c r="L30" i="7"/>
  <c r="L82" i="7"/>
  <c r="M82" i="7"/>
  <c r="M79" i="7"/>
  <c r="L79" i="7"/>
  <c r="M50" i="7"/>
  <c r="L114" i="7"/>
  <c r="M114" i="7"/>
  <c r="L64" i="7"/>
  <c r="M64" i="7"/>
  <c r="M111" i="7"/>
  <c r="L111" i="7"/>
  <c r="L72" i="7"/>
  <c r="M72" i="7"/>
  <c r="M20" i="7" l="1"/>
  <c r="M130" i="7"/>
  <c r="M89" i="7"/>
  <c r="M97" i="7"/>
  <c r="L109" i="7"/>
  <c r="M106" i="7"/>
  <c r="M94" i="7"/>
  <c r="M68" i="7"/>
  <c r="L42" i="7"/>
  <c r="M31" i="7"/>
  <c r="M143" i="7"/>
  <c r="L143" i="7"/>
  <c r="M147" i="7"/>
  <c r="L147" i="7"/>
  <c r="L126" i="7"/>
  <c r="L50" i="7"/>
  <c r="M144" i="7"/>
  <c r="L144" i="7"/>
  <c r="M142" i="7"/>
  <c r="L142" i="7"/>
  <c r="L141" i="7"/>
  <c r="M141" i="7"/>
  <c r="M150" i="7"/>
  <c r="L150" i="7"/>
  <c r="L149" i="7"/>
  <c r="M149" i="7"/>
  <c r="M148" i="7"/>
  <c r="L148" i="7"/>
  <c r="M121" i="7"/>
  <c r="L132" i="7"/>
  <c r="M96" i="7"/>
  <c r="L31" i="7"/>
  <c r="M36" i="7"/>
  <c r="L28" i="7"/>
  <c r="L138" i="7"/>
  <c r="M109" i="7"/>
  <c r="M140" i="7"/>
  <c r="L73" i="7"/>
  <c r="L106" i="7"/>
  <c r="M126" i="7"/>
  <c r="L43" i="7"/>
  <c r="M69" i="7"/>
  <c r="M90" i="7"/>
  <c r="L135" i="7"/>
  <c r="L51" i="7"/>
  <c r="M28" i="7"/>
  <c r="M83" i="7"/>
  <c r="M77" i="7"/>
  <c r="M51" i="7"/>
  <c r="M27" i="7"/>
  <c r="L121" i="7"/>
  <c r="L96" i="7"/>
  <c r="M135" i="7"/>
  <c r="M153" i="7"/>
  <c r="L52" i="7"/>
  <c r="L122" i="7"/>
  <c r="L91" i="7"/>
  <c r="L131" i="7"/>
  <c r="L54" i="7"/>
  <c r="L95" i="7"/>
  <c r="L25" i="7"/>
  <c r="M56" i="7"/>
  <c r="M91" i="7"/>
  <c r="L90" i="7"/>
  <c r="L98" i="7"/>
  <c r="M54" i="7"/>
  <c r="M131" i="7"/>
  <c r="L115" i="7"/>
  <c r="M38" i="7"/>
  <c r="L68" i="7"/>
  <c r="M52" i="7"/>
  <c r="M100" i="7"/>
  <c r="L53" i="7"/>
  <c r="M113" i="7"/>
  <c r="L27" i="7"/>
  <c r="L89" i="7"/>
  <c r="L129" i="7"/>
  <c r="M88" i="7"/>
  <c r="L35" i="7"/>
  <c r="L56" i="7"/>
  <c r="L84" i="7"/>
  <c r="M84" i="7"/>
  <c r="M80" i="7"/>
  <c r="L80" i="7"/>
  <c r="M75" i="7"/>
  <c r="L75" i="7"/>
  <c r="M71" i="7"/>
  <c r="L71" i="7"/>
  <c r="L136" i="7"/>
  <c r="M136" i="7"/>
  <c r="L76" i="7"/>
  <c r="M76" i="7"/>
  <c r="M107" i="7"/>
  <c r="L107" i="7"/>
  <c r="L101" i="7"/>
  <c r="M101" i="7"/>
  <c r="L87" i="7"/>
  <c r="M87" i="7"/>
  <c r="M34" i="7"/>
  <c r="L34" i="7"/>
  <c r="L130" i="7"/>
  <c r="L88" i="7"/>
  <c r="L37" i="7"/>
  <c r="M37" i="7"/>
  <c r="M123" i="7"/>
  <c r="L123" i="7"/>
  <c r="L57" i="7"/>
  <c r="M57" i="7"/>
  <c r="M151" i="7" l="1"/>
  <c r="L151" i="7"/>
  <c r="M146" i="7"/>
  <c r="L146" i="7"/>
  <c r="L125" i="7"/>
  <c r="M125" i="7"/>
  <c r="M104" i="7"/>
  <c r="L104" i="7"/>
  <c r="M63" i="7"/>
  <c r="L63" i="7"/>
  <c r="M134" i="7"/>
  <c r="L134" i="7"/>
  <c r="L21" i="7"/>
  <c r="M21" i="7"/>
  <c r="L103" i="7"/>
  <c r="M103" i="7"/>
  <c r="L19" i="7"/>
  <c r="M19" i="7"/>
  <c r="M102" i="7"/>
  <c r="L102" i="7"/>
  <c r="L67" i="7"/>
  <c r="M67" i="7"/>
  <c r="M62" i="7"/>
  <c r="L62" i="7"/>
  <c r="M33" i="7"/>
  <c r="L33" i="7"/>
  <c r="L93" i="7"/>
  <c r="M93" i="7"/>
  <c r="L26" i="7"/>
  <c r="M26" i="7"/>
  <c r="L58" i="7"/>
  <c r="M58" i="7"/>
  <c r="L74" i="7"/>
  <c r="M74" i="7"/>
  <c r="L18" i="7"/>
  <c r="M18" i="7"/>
  <c r="L120" i="7"/>
  <c r="L128" i="7"/>
  <c r="M128" i="7"/>
  <c r="L24" i="7"/>
  <c r="M41" i="7"/>
  <c r="L41" i="7"/>
  <c r="M49" i="7" l="1"/>
  <c r="L49" i="7"/>
  <c r="M120" i="7"/>
  <c r="M66" i="7"/>
  <c r="L66" i="7"/>
  <c r="L17" i="7"/>
  <c r="L40" i="7"/>
  <c r="M40" i="7"/>
  <c r="L119" i="7"/>
  <c r="M24" i="7"/>
  <c r="M47" i="7"/>
  <c r="L47" i="7"/>
  <c r="M117" i="7" l="1"/>
  <c r="L117" i="7"/>
  <c r="M17" i="7"/>
  <c r="M16" i="7"/>
  <c r="M119" i="7"/>
  <c r="M14" i="7" l="1"/>
  <c r="L16" i="7"/>
  <c r="L12" i="7" l="1"/>
  <c r="L14" i="7"/>
  <c r="L160" i="7" l="1"/>
  <c r="M160" i="7"/>
  <c r="M12" i="7"/>
  <c r="M145" i="7" l="1"/>
  <c r="L145" i="7"/>
  <c r="M155" i="7" l="1"/>
  <c r="L155" i="7"/>
  <c r="M154" i="7" l="1"/>
  <c r="L154" i="7"/>
</calcChain>
</file>

<file path=xl/sharedStrings.xml><?xml version="1.0" encoding="utf-8"?>
<sst xmlns="http://schemas.openxmlformats.org/spreadsheetml/2006/main" count="851" uniqueCount="478">
  <si>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</si>
  <si>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</si>
  <si>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</si>
  <si>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</si>
  <si>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</si>
  <si>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</si>
  <si>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</si>
  <si>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</si>
  <si>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</si>
  <si>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</si>
  <si>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</si>
  <si>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</si>
  <si>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</si>
  <si>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</si>
  <si>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</si>
  <si>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</si>
  <si>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</si>
  <si>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</si>
  <si>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</si>
  <si>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</si>
  <si>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</si>
  <si>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</si>
  <si>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</si>
  <si>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</si>
  <si>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</si>
  <si>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</si>
  <si>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</si>
  <si>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</si>
  <si>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</si>
  <si>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</si>
  <si>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</si>
  <si>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</si>
  <si>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</si>
  <si>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</si>
  <si>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</si>
  <si>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</si>
  <si>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</si>
  <si>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</si>
  <si>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</si>
  <si>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</si>
  <si>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</si>
  <si>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</si>
  <si>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</si>
  <si>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</si>
  <si>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</si>
  <si>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</si>
  <si>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</si>
  <si>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</si>
  <si>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</si>
  <si>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</si>
  <si>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</si>
  <si>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</si>
  <si>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</si>
  <si>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</si>
  <si>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</si>
  <si>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</si>
  <si>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</si>
  <si>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</si>
  <si>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</si>
  <si>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</si>
  <si>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</si>
  <si>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</si>
  <si>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</si>
  <si>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</si>
  <si>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</si>
  <si>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</si>
  <si>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</si>
  <si>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recursos SOAT y FONSAT</t>
  </si>
  <si>
    <t>Fondo de Salud Fuerzas Militares</t>
  </si>
  <si>
    <t>Fondo de Salud Policía Nacional</t>
  </si>
  <si>
    <t>Contribución Entidades Vigiladas Contraloría</t>
  </si>
  <si>
    <t>Fondo de Solidaridad Pensional</t>
  </si>
  <si>
    <t>Fondo pensiones Telecom, Inravisión y Teleasociadas</t>
  </si>
  <si>
    <t>Fondo de Seguridad y Convivencia Ciudadana</t>
  </si>
  <si>
    <t>Fondos Internos Ministerio de Defensa</t>
  </si>
  <si>
    <t>Escuelas Industriales e Institutos Técnicos</t>
  </si>
  <si>
    <t>Fondo para Defensa de Derechos e Intereses Colectivos</t>
  </si>
  <si>
    <t>Resto de Fondos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</si>
  <si>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</si>
  <si>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</si>
  <si>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</si>
  <si>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</si>
  <si>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</si>
  <si>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</si>
  <si>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</si>
  <si>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</si>
  <si>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</si>
  <si>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02-13-00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</si>
  <si>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</si>
  <si>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</si>
  <si>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</si>
  <si>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</si>
  <si>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</si>
  <si>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</si>
  <si>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</si>
  <si>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</si>
  <si>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</si>
  <si>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</si>
  <si>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</si>
  <si>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</si>
  <si>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</si>
  <si>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</si>
  <si>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</si>
  <si>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</si>
  <si>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</si>
  <si>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</si>
  <si>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</si>
  <si>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</si>
  <si>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</si>
  <si>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</si>
  <si>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</si>
  <si>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</si>
  <si>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</si>
  <si>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</si>
  <si>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</si>
  <si>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</si>
  <si>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</si>
  <si>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</si>
  <si>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</si>
  <si>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</si>
  <si>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</si>
  <si>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</si>
  <si>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</si>
  <si>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</si>
  <si>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</si>
  <si>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</si>
  <si>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</si>
  <si>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</si>
  <si>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</si>
  <si>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</si>
  <si>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</si>
  <si>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</si>
  <si>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</si>
  <si>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</si>
  <si>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</si>
  <si>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</si>
  <si>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</si>
  <si>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</si>
  <si>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</si>
  <si>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</si>
  <si>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</si>
  <si>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</si>
  <si>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</si>
  <si>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</si>
  <si>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</si>
  <si>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</si>
  <si>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</si>
  <si>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</si>
  <si>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</si>
  <si>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</si>
  <si>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</si>
  <si>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</si>
  <si>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</si>
  <si>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</si>
  <si>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</si>
  <si>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</si>
  <si>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</si>
  <si>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</si>
  <si>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</si>
  <si>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</si>
  <si>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</si>
  <si>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</si>
  <si>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</si>
  <si>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</si>
  <si>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</si>
  <si>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</si>
  <si>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</si>
  <si>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</si>
  <si>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</si>
  <si>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</si>
  <si>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</si>
  <si>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</si>
  <si>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</si>
  <si>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</si>
  <si>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</si>
  <si>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</si>
  <si>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</si>
  <si>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</si>
  <si>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</si>
  <si>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</si>
  <si>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</si>
  <si>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</si>
  <si>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</si>
  <si>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</si>
  <si>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</si>
  <si>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</si>
  <si>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</si>
  <si>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</si>
  <si>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</si>
  <si>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</si>
  <si>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</si>
  <si>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</si>
  <si>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</si>
  <si>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</si>
  <si>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</si>
  <si>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</si>
  <si>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</si>
  <si>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</si>
  <si>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</si>
  <si>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</si>
  <si>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</si>
  <si>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</si>
  <si>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</si>
  <si>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</si>
  <si>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</si>
  <si>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</si>
  <si>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</si>
  <si>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</si>
  <si>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</si>
  <si>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</si>
  <si>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</si>
  <si>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</si>
  <si>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</si>
  <si>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</si>
  <si>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</si>
  <si>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</si>
  <si>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</si>
  <si>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</si>
  <si>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</si>
  <si>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</si>
  <si>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</si>
  <si>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</si>
  <si>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</si>
  <si>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</si>
  <si>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</si>
  <si>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</si>
  <si>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</si>
  <si>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</si>
  <si>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</si>
  <si>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</si>
  <si>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</si>
  <si>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</si>
  <si>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</si>
  <si>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</si>
  <si>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</si>
  <si>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</si>
  <si>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</si>
  <si>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</si>
  <si>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</si>
  <si>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</si>
  <si>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</si>
  <si>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</si>
  <si>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</si>
  <si>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</si>
  <si>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</si>
  <si>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</si>
  <si>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</si>
  <si>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</si>
  <si>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</si>
  <si>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</si>
  <si>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</si>
  <si>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</si>
  <si>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</si>
  <si>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</si>
  <si>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</si>
  <si>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</si>
  <si>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</si>
  <si>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</si>
  <si>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</si>
  <si>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</si>
  <si>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</si>
  <si>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</si>
  <si>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</si>
  <si>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</si>
  <si>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</si>
  <si>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</si>
  <si>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</si>
  <si>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</si>
  <si>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</si>
  <si>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</si>
  <si>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</si>
  <si>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</si>
  <si>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</si>
  <si>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</si>
  <si>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</si>
  <si>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</si>
  <si>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</si>
  <si>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Agencia Nacional Inmobiliaria Virgilio Barco Vargas</t>
  </si>
  <si>
    <t>Superintendencia De Servicios Públicos Domiciliarios</t>
  </si>
  <si>
    <t>Fondo Rotatorio Del Dane</t>
  </si>
  <si>
    <t>Fondo Rotatorio Del Ministerio De Relaciones Exteriores</t>
  </si>
  <si>
    <t>Unidad Administrativa Especial Migración Colombia</t>
  </si>
  <si>
    <t>Superintendencia De Notariado Y Registro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</si>
  <si>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</si>
  <si>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</si>
  <si>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</si>
  <si>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</si>
  <si>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</si>
  <si>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Defensa Civil Colombiana, Guillermo León Valencia</t>
  </si>
  <si>
    <t>Club Militar De Oficiales</t>
  </si>
  <si>
    <t>Caja De Sueldos De Retiro De La Policía Nacional</t>
  </si>
  <si>
    <t>Fonpolicía - Gestión General</t>
  </si>
  <si>
    <t>Superintendencia De Vigilancia Y Seguridad Privada</t>
  </si>
  <si>
    <t>Hospital Militar</t>
  </si>
  <si>
    <t>Agencia Logística De Las Fuerzas Militares</t>
  </si>
  <si>
    <t>Autoridad Nacional De Acuicultura Y Pesca - Aunap</t>
  </si>
  <si>
    <t>Superintendencia Nacional De Salud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</si>
  <si>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</si>
  <si>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</si>
  <si>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</si>
  <si>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Servicio Geologico Colombiano</t>
  </si>
  <si>
    <t>Escuela Tecnologica Instituto Tecnico Central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</si>
  <si>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</si>
  <si>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</si>
  <si>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</si>
  <si>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</si>
  <si>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</si>
  <si>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</si>
  <si>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</si>
  <si>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</si>
  <si>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</si>
  <si>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</si>
  <si>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</si>
  <si>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</si>
  <si>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</si>
  <si>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</si>
  <si>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</si>
  <si>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</si>
  <si>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Fondo Nacional Ambiental - Gestion General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</si>
  <si>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</si>
  <si>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</si>
  <si>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</si>
  <si>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</si>
  <si>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</si>
  <si>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Unidad Administrativa Especial Junta Central Contadores</t>
  </si>
  <si>
    <t>Comisión Nacional Del Servicio Civil</t>
  </si>
  <si>
    <t>Unidad De Atencion Y Reparacion Integral A Las Victimas</t>
  </si>
  <si>
    <t xml:space="preserve">Instituto Nacional Para Ciegos (INCI) </t>
  </si>
  <si>
    <t>Instituto Nacional Para Sordos (INSOR)</t>
  </si>
  <si>
    <t>Instituto Colombiano De Bienestar Familiar (ICBF)</t>
  </si>
  <si>
    <t>Unidad Nacional De Protección - UNP</t>
  </si>
  <si>
    <t>Servicio Nacional De Aprendizaje (SENA)</t>
  </si>
  <si>
    <t>Instituto Nacional De Metrologia - INM</t>
  </si>
  <si>
    <t>Instituto De Hidrologia, Meteorologia Y Estudios Ambientales - IDEAM</t>
  </si>
  <si>
    <t>Corporación Agencia Nacional De Gobierno Digital - AND</t>
  </si>
  <si>
    <t>Computadores Para Educar (CPE)</t>
  </si>
  <si>
    <t>Agencia Nacional Del Espectro - ANE</t>
  </si>
  <si>
    <t>Agencia Nacional De Mineria - ANM</t>
  </si>
  <si>
    <t>Agencia Nacional De Hidrocarburos - ANH</t>
  </si>
  <si>
    <t>Instituto De Planificacion Y Promocion De Soluciones  Energeticas Para Las Zonas No Interconectadas - IPSE</t>
  </si>
  <si>
    <t>Unidad De Planeacion Minero Energetica - UPME</t>
  </si>
  <si>
    <t>Instituto Nacional De Vigilancia De Medicamentos Y Alimentos - INVIMA</t>
  </si>
  <si>
    <t>Instituto Nacional De Salud (INS)</t>
  </si>
  <si>
    <t>Agencia De Desarrollo Rural - ADR</t>
  </si>
  <si>
    <t>Agencia Nacional De Tierras - ANT</t>
  </si>
  <si>
    <t>Instituto Colombiano Agropecuario (ICA)</t>
  </si>
  <si>
    <t>Instituto Nacional Penitenciario Y Carcelario - INPEC</t>
  </si>
  <si>
    <t>Escuela Superior De Administración Pública (ESAP)</t>
  </si>
  <si>
    <t>Instituto Geográfico Agustín Codazzi - IGAC</t>
  </si>
  <si>
    <t xml:space="preserve">Agencia Presidencial De Cooperacion Internacional De Colombia, APC - Colombia </t>
  </si>
  <si>
    <t xml:space="preserve">  Ingresos Tributarios</t>
  </si>
  <si>
    <t>Impuesto Sobre La Renta Y Complementarios</t>
  </si>
  <si>
    <t>Impuesto Al Patrimonio</t>
  </si>
  <si>
    <t>Impuesto A La Riqueza</t>
  </si>
  <si>
    <t>Impuesto De Normalización Tributaria</t>
  </si>
  <si>
    <t>Impuesto Simple</t>
  </si>
  <si>
    <t>Impuestos Indirectos</t>
  </si>
  <si>
    <t>Impuesto Sobre Aduanas Y Recargos 1/</t>
  </si>
  <si>
    <t>Impuesto Sobre Las Ventas 1/</t>
  </si>
  <si>
    <t>Iva Interno</t>
  </si>
  <si>
    <t>Iva Externo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</si>
  <si>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</si>
  <si>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</si>
  <si>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</si>
  <si>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</si>
  <si>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</si>
  <si>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</si>
  <si>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</si>
  <si>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</si>
  <si>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</si>
  <si>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</si>
  <si>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</si>
  <si>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 xml:space="preserve">  Ingresos No Tributarios</t>
  </si>
  <si>
    <t>Contribuciones</t>
  </si>
  <si>
    <t>Tasas Y Derechos Administrativos</t>
  </si>
  <si>
    <t>Multas, Sanciones E Intereses De Mora</t>
  </si>
  <si>
    <t>Venta De Bienes Y Servicios</t>
  </si>
  <si>
    <t>Transferencias Corrientes</t>
  </si>
  <si>
    <t xml:space="preserve">  Disposición De Activos</t>
  </si>
  <si>
    <t xml:space="preserve">  Excedentes Financieros</t>
  </si>
  <si>
    <t xml:space="preserve">  Dividendos Y Utilidades Por Otras Inversiones De Capital</t>
  </si>
  <si>
    <t xml:space="preserve">  Rendimientos Financieros</t>
  </si>
  <si>
    <t xml:space="preserve">  Recursos De Crédito Externo</t>
  </si>
  <si>
    <t xml:space="preserve">  Recursos De Crédito Interno</t>
  </si>
  <si>
    <t xml:space="preserve">  Transferencias De Capital</t>
  </si>
  <si>
    <t xml:space="preserve">  Recuperación De Cartera – Prestamos</t>
  </si>
  <si>
    <t xml:space="preserve">  Recursos Del Balance</t>
  </si>
  <si>
    <t xml:space="preserve">  Reintegros Y Otros Recursos No Apropiados</t>
  </si>
  <si>
    <t xml:space="preserve">  Otros Recursos De Capital</t>
  </si>
  <si>
    <t>Fondo De Prestaciones Sociales Del Magisterio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</si>
  <si>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</si>
  <si>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</si>
  <si>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</si>
  <si>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</si>
  <si>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De Defensa Nacional</t>
  </si>
  <si>
    <t>Fondo Estupefacientes - Minsalud</t>
  </si>
  <si>
    <t>Fondos Internos Ministerio Defensa</t>
  </si>
  <si>
    <t>Fondos Internos Policia Nacional</t>
  </si>
  <si>
    <t>Fondo Rotatorio De Minas Y Energía</t>
  </si>
  <si>
    <t>Escuelas Industriales E Institutos Tecnicos</t>
  </si>
  <si>
    <t>Fondo De Recursos Soat Y Fonsat (Antes Fosyga)</t>
  </si>
  <si>
    <t>Fondo De Solidaridad Pensional</t>
  </si>
  <si>
    <t>Comision De Regulacion De Energia Y Gas</t>
  </si>
  <si>
    <t>Comision De Regulacion De Agua Potable</t>
  </si>
  <si>
    <t>Instituto De Estudios Del Ministerio Publico</t>
  </si>
  <si>
    <t>Fondo Salud Fuerzas Militares</t>
  </si>
  <si>
    <t>Fondo De Salud Policia Nacional</t>
  </si>
  <si>
    <t>Fondo Compensacion Ambiental</t>
  </si>
  <si>
    <t>Pensiones Epsa-Cvc</t>
  </si>
  <si>
    <t>Fondo Solidaridad Para Subsidios Y Redistribucion Ingresos</t>
  </si>
  <si>
    <t>Fondo Seguridad Y Convivencia Ciudadana</t>
  </si>
  <si>
    <t>Fondo Subsidio Sobretasa Gasolina Ley 488/98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</si>
  <si>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</si>
  <si>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</si>
  <si>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</si>
  <si>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 E Intereses Colectivos</t>
  </si>
  <si>
    <t>Fondo De Investigacion En Salud (Ley643/01)</t>
  </si>
  <si>
    <t>Fondo Conservación De Museos Y Teatros</t>
  </si>
  <si>
    <t>Fondo Apoyo Financiero Zonas  No Interconectadas (Fazni)</t>
  </si>
  <si>
    <t>Fondo Apoyo Financiero Para La Energización De Las Zonas Rurales Interconectadas (Faer)</t>
  </si>
  <si>
    <t>Fondo Recursos Monitoreo Y Vigilancia Educacion Superior</t>
  </si>
  <si>
    <t>Fondo Fonpet - Magisterio</t>
  </si>
  <si>
    <t>Fondo Especial De Energía Social (Foes Art.118 De La Ley 812 De 2003).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</si>
  <si>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</si>
  <si>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</si>
  <si>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</si>
  <si>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</si>
  <si>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</si>
  <si>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  Justicia</t>
  </si>
  <si>
    <t>Fondo Especial Impuesto Sobre La Renta Para La Equidad - Cree</t>
  </si>
  <si>
    <t>Fondo Nacional De Bomberos De Colombia</t>
  </si>
  <si>
    <t>Fondos Ministerio Justicia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</si>
  <si>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</si>
  <si>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</si>
  <si>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</si>
  <si>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</si>
  <si>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De Mitigacion De Emergencias- Fome</t>
  </si>
  <si>
    <t>Fondo Para La Promoción Del Patrimonio, La Cultura, Las Artes Y La Creatividad -Foncultura- Ley 2070 De 2020</t>
  </si>
  <si>
    <t>Fondo Especial Para El Recaudo Por Multas Y Cobro Coactivo (Artículo 6 Ley 2197 Del 2022)</t>
  </si>
  <si>
    <t>Fondo De La Justicia Penal Militar Y Policial</t>
  </si>
  <si>
    <t>Derechos Económicos Por Uso De Recursos Naturales</t>
  </si>
  <si>
    <t xml:space="preserve">  Recuperación De Cartera – Préstamos</t>
  </si>
  <si>
    <t xml:space="preserve">  Recursos De Terceros</t>
  </si>
  <si>
    <t>Financiación Sector Justicia</t>
  </si>
  <si>
    <t>Fondo de Modernización, Descongestión y Bienestar de la Administración de la Justicia</t>
  </si>
  <si>
    <t>Acumulado al mes de enero de 2025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</si>
  <si>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</si>
  <si>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</si>
  <si>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</si>
  <si>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</si>
  <si>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</si>
  <si>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</si>
  <si>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</si>
  <si>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</si>
  <si>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</si>
  <si>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</si>
  <si>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</si>
  <si>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</si>
  <si>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</si>
  <si>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</si>
  <si>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</si>
  <si>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</si>
  <si>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</si>
  <si>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</si>
  <si>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</si>
  <si>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</si>
  <si>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</si>
  <si>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</si>
  <si>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</si>
  <si>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</si>
  <si>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</si>
  <si>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</si>
  <si>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</si>
  <si>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</si>
  <si>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</si>
  <si>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</si>
  <si>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</si>
  <si>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>Cuadro No. 1. Ejecución Ingresos del Presupuesto General de la Nación-PGN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</si>
</sst>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_ * #,##0.0_ ;_ * \-#,##0.0_ ;_ * &quot;-&quot;??_ ;_ @_ "/>
    <numFmt numFmtId="172" formatCode="0.0%"/>
    <numFmt numFmtId="173" formatCode="#,##0;\(#,##0\)"/>
    <numFmt numFmtId="174" formatCode="_-* #,##0_-;\-* #,##0_-;_-* &quot;-&quot;??_-;_-@_-"/>
  </numFmts>
  <fonts count="12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</borders>
  <cellStyleXfs count="6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top"/>
    </xf>
    <xf numFmtId="164" fontId="3" fillId="3" borderId="0" xfId="3" applyNumberFormat="1" applyFont="1" applyFill="1" applyBorder="1" applyAlignment="1" applyProtection="1">
      <alignment horizontal="center" vertical="top" wrapText="1"/>
    </xf>
    <xf numFmtId="0" fontId="4" fillId="0" borderId="0" xfId="0" applyFont="1" applyAlignment="1">
      <alignment horizontal="right"/>
    </xf>
    <xf numFmtId="165" fontId="4" fillId="0" borderId="0" xfId="1" applyNumberFormat="1" applyFont="1"/>
    <xf numFmtId="0" fontId="3" fillId="4" borderId="0" xfId="0" applyFont="1" applyFill="1"/>
    <xf numFmtId="164" fontId="3" fillId="5" borderId="0" xfId="1" applyNumberFormat="1" applyFont="1" applyFill="1" applyBorder="1"/>
    <xf numFmtId="165" fontId="3" fillId="4" borderId="0" xfId="4" applyNumberFormat="1" applyFont="1" applyFill="1" applyBorder="1"/>
    <xf numFmtId="168" fontId="4" fillId="0" borderId="0" xfId="0" applyNumberFormat="1" applyFont="1"/>
    <xf numFmtId="3" fontId="4" fillId="0" borderId="0" xfId="0" applyNumberFormat="1" applyFont="1"/>
    <xf numFmtId="10" fontId="4" fillId="0" borderId="0" xfId="2" applyNumberFormat="1" applyFont="1"/>
    <xf numFmtId="164" fontId="4" fillId="0" borderId="0" xfId="1" applyNumberFormat="1" applyFont="1" applyBorder="1"/>
    <xf numFmtId="165" fontId="4" fillId="0" borderId="0" xfId="4" applyNumberFormat="1" applyFont="1" applyFill="1" applyBorder="1"/>
    <xf numFmtId="168" fontId="4" fillId="0" borderId="0" xfId="5" applyFont="1"/>
    <xf numFmtId="0" fontId="3" fillId="6" borderId="0" xfId="0" applyFont="1" applyFill="1"/>
    <xf numFmtId="164" fontId="3" fillId="6" borderId="0" xfId="1" applyNumberFormat="1" applyFont="1" applyFill="1" applyBorder="1"/>
    <xf numFmtId="165" fontId="3" fillId="6" borderId="0" xfId="4" applyNumberFormat="1" applyFont="1" applyFill="1" applyBorder="1"/>
    <xf numFmtId="0" fontId="5" fillId="3" borderId="0" xfId="0" applyFont="1" applyFill="1"/>
    <xf numFmtId="0" fontId="4" fillId="3" borderId="0" xfId="0" applyFont="1" applyFill="1"/>
    <xf numFmtId="0" fontId="4" fillId="2" borderId="0" xfId="0" applyFont="1" applyFill="1"/>
    <xf numFmtId="164" fontId="4" fillId="0" borderId="0" xfId="1" applyNumberFormat="1" applyFont="1"/>
    <xf numFmtId="3" fontId="4" fillId="2" borderId="0" xfId="0" applyNumberFormat="1" applyFont="1" applyFill="1"/>
    <xf numFmtId="169" fontId="4" fillId="0" borderId="0" xfId="0" applyNumberFormat="1" applyFont="1"/>
    <xf numFmtId="0" fontId="3" fillId="5" borderId="0" xfId="0" applyFont="1" applyFill="1"/>
    <xf numFmtId="3" fontId="3" fillId="5" borderId="0" xfId="4" applyNumberFormat="1" applyFont="1" applyFill="1" applyBorder="1"/>
    <xf numFmtId="165" fontId="3" fillId="5" borderId="0" xfId="1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3" fontId="3" fillId="0" borderId="0" xfId="4" applyNumberFormat="1" applyFont="1" applyFill="1" applyBorder="1"/>
    <xf numFmtId="165" fontId="3" fillId="0" borderId="0" xfId="1" applyNumberFormat="1" applyFont="1" applyBorder="1" applyAlignment="1">
      <alignment wrapText="1"/>
    </xf>
    <xf numFmtId="0" fontId="4" fillId="0" borderId="0" xfId="0" applyFont="1" applyAlignment="1">
      <alignment horizontal="left" indent="2"/>
    </xf>
    <xf numFmtId="3" fontId="4" fillId="0" borderId="0" xfId="4" applyNumberFormat="1" applyFont="1" applyFill="1" applyBorder="1"/>
    <xf numFmtId="165" fontId="4" fillId="0" borderId="0" xfId="1" applyNumberFormat="1" applyFont="1" applyBorder="1" applyAlignment="1">
      <alignment wrapText="1"/>
    </xf>
    <xf numFmtId="165" fontId="3" fillId="5" borderId="0" xfId="1" applyNumberFormat="1" applyFont="1" applyFill="1" applyBorder="1" applyAlignment="1">
      <alignment wrapText="1"/>
    </xf>
    <xf numFmtId="3" fontId="3" fillId="6" borderId="0" xfId="0" applyNumberFormat="1" applyFont="1" applyFill="1"/>
    <xf numFmtId="165" fontId="3" fillId="6" borderId="0" xfId="1" applyNumberFormat="1" applyFont="1" applyFill="1" applyBorder="1" applyAlignment="1">
      <alignment vertical="top" wrapText="1"/>
    </xf>
    <xf numFmtId="0" fontId="5" fillId="3" borderId="0" xfId="0" applyFont="1" applyFill="1" applyAlignment="1">
      <alignment vertical="top"/>
    </xf>
    <xf numFmtId="165" fontId="5" fillId="3" borderId="0" xfId="1" applyNumberFormat="1" applyFont="1" applyFill="1" applyAlignment="1">
      <alignment vertical="top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165" fontId="5" fillId="0" borderId="0" xfId="4" applyNumberFormat="1" applyFont="1" applyFill="1" applyBorder="1" applyAlignment="1">
      <alignment vertical="top"/>
    </xf>
    <xf numFmtId="165" fontId="5" fillId="0" borderId="0" xfId="1" applyNumberFormat="1" applyFont="1" applyFill="1" applyBorder="1" applyAlignment="1">
      <alignment vertical="top"/>
    </xf>
    <xf numFmtId="164" fontId="3" fillId="0" borderId="0" xfId="1" applyNumberFormat="1" applyFont="1"/>
    <xf numFmtId="164" fontId="4" fillId="0" borderId="0" xfId="1" applyNumberFormat="1" applyFont="1" applyAlignment="1">
      <alignment horizontal="left" vertical="top" wrapText="1"/>
    </xf>
    <xf numFmtId="164" fontId="4" fillId="0" borderId="0" xfId="1" applyNumberFormat="1" applyFont="1" applyAlignment="1">
      <alignment vertical="top" wrapText="1"/>
    </xf>
    <xf numFmtId="171" fontId="4" fillId="2" borderId="0" xfId="1" applyNumberFormat="1" applyFont="1" applyFill="1" applyBorder="1" applyAlignment="1">
      <alignment vertical="top" wrapText="1"/>
    </xf>
    <xf numFmtId="172" fontId="4" fillId="0" borderId="0" xfId="2" applyNumberFormat="1" applyFont="1"/>
    <xf numFmtId="164" fontId="4" fillId="0" borderId="0" xfId="1" applyNumberFormat="1" applyFont="1" applyBorder="1" applyAlignment="1">
      <alignment horizontal="left" vertical="top" wrapText="1"/>
    </xf>
    <xf numFmtId="164" fontId="3" fillId="6" borderId="0" xfId="1" applyNumberFormat="1" applyFont="1" applyFill="1" applyBorder="1" applyAlignment="1">
      <alignment vertical="top" wrapText="1"/>
    </xf>
    <xf numFmtId="0" fontId="3" fillId="6" borderId="0" xfId="0" applyFont="1" applyFill="1" applyAlignment="1">
      <alignment horizontal="left"/>
    </xf>
    <xf numFmtId="164" fontId="3" fillId="6" borderId="0" xfId="4" applyNumberFormat="1" applyFont="1" applyFill="1" applyBorder="1"/>
    <xf numFmtId="0" fontId="5" fillId="3" borderId="0" xfId="0" applyFont="1" applyFill="1" applyAlignment="1">
      <alignment horizontal="left"/>
    </xf>
    <xf numFmtId="0" fontId="5" fillId="0" borderId="0" xfId="0" applyFont="1"/>
    <xf numFmtId="170" fontId="4" fillId="0" borderId="0" xfId="0" applyNumberFormat="1" applyFont="1"/>
    <xf numFmtId="0" fontId="2" fillId="0" borderId="0" xfId="0" applyFont="1"/>
    <xf numFmtId="165" fontId="4" fillId="0" borderId="0" xfId="1" applyNumberFormat="1" applyFont="1" applyAlignment="1">
      <alignment vertical="top" wrapText="1"/>
    </xf>
    <xf numFmtId="164" fontId="2" fillId="0" borderId="0" xfId="0" applyNumberFormat="1" applyFont="1"/>
    <xf numFmtId="0" fontId="4" fillId="3" borderId="0" xfId="0" applyFont="1" applyFill="1" applyAlignment="1">
      <alignment horizontal="center"/>
    </xf>
    <xf numFmtId="173" fontId="4" fillId="0" borderId="0" xfId="0" applyNumberFormat="1" applyFont="1"/>
    <xf numFmtId="173" fontId="7" fillId="5" borderId="0" xfId="1" applyNumberFormat="1" applyFont="1" applyFill="1" applyAlignment="1">
      <alignment horizontal="right" vertical="center" wrapText="1" readingOrder="1"/>
    </xf>
    <xf numFmtId="0" fontId="7" fillId="0" borderId="0" xfId="0" applyFont="1" applyAlignment="1">
      <alignment vertical="center" wrapText="1" readingOrder="1"/>
    </xf>
    <xf numFmtId="173" fontId="7" fillId="0" borderId="0" xfId="1" applyNumberFormat="1" applyFont="1" applyAlignment="1">
      <alignment horizontal="right" vertical="center" wrapText="1" readingOrder="1"/>
    </xf>
    <xf numFmtId="165" fontId="7" fillId="0" borderId="0" xfId="1" applyNumberFormat="1" applyFont="1" applyAlignment="1">
      <alignment horizontal="righ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173" fontId="8" fillId="0" borderId="0" xfId="1" applyNumberFormat="1" applyFont="1" applyAlignment="1">
      <alignment horizontal="righ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0" xfId="0" applyFont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173" fontId="8" fillId="0" borderId="0" xfId="1" applyNumberFormat="1" applyFont="1" applyAlignment="1">
      <alignment horizontal="right" vertical="top" wrapText="1" readingOrder="1"/>
    </xf>
    <xf numFmtId="0" fontId="4" fillId="0" borderId="0" xfId="0" applyFont="1" applyAlignment="1">
      <alignment vertical="top" wrapText="1"/>
    </xf>
    <xf numFmtId="173" fontId="7" fillId="5" borderId="0" xfId="1" applyNumberFormat="1" applyFont="1" applyFill="1" applyAlignment="1">
      <alignment horizontal="right" wrapText="1" readingOrder="1"/>
    </xf>
    <xf numFmtId="173" fontId="7" fillId="6" borderId="0" xfId="1" applyNumberFormat="1" applyFont="1" applyFill="1" applyAlignment="1">
      <alignment horizontal="right" wrapText="1" readingOrder="1"/>
    </xf>
    <xf numFmtId="174" fontId="5" fillId="0" borderId="0" xfId="1" applyNumberFormat="1" applyFont="1"/>
    <xf numFmtId="173" fontId="5" fillId="0" borderId="0" xfId="0" applyNumberFormat="1" applyFont="1"/>
    <xf numFmtId="174" fontId="4" fillId="0" borderId="0" xfId="1" applyNumberFormat="1" applyFont="1"/>
    <xf numFmtId="164" fontId="4" fillId="0" borderId="0" xfId="1" applyNumberFormat="1" applyFont="1" applyFill="1" applyAlignment="1">
      <alignment wrapText="1"/>
    </xf>
    <xf numFmtId="171" fontId="4" fillId="2" borderId="0" xfId="1" applyNumberFormat="1" applyFont="1" applyFill="1" applyBorder="1" applyAlignment="1">
      <alignment wrapText="1"/>
    </xf>
    <xf numFmtId="0" fontId="9" fillId="0" borderId="0" xfId="0" applyFont="1"/>
    <xf numFmtId="165" fontId="0" fillId="0" borderId="0" xfId="1" applyNumberFormat="1" applyFont="1"/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7" fillId="0" borderId="0" xfId="0" applyFont="1" applyAlignment="1">
      <alignment wrapText="1" readingOrder="1"/>
    </xf>
    <xf numFmtId="173" fontId="7" fillId="0" borderId="0" xfId="1" applyNumberFormat="1" applyFont="1" applyFill="1" applyAlignment="1">
      <alignment horizontal="right" wrapText="1" readingOrder="1"/>
    </xf>
    <xf numFmtId="164" fontId="4" fillId="3" borderId="0" xfId="1" applyNumberFormat="1" applyFont="1" applyFill="1" applyBorder="1"/>
    <xf numFmtId="3" fontId="4" fillId="3" borderId="0" xfId="4" applyNumberFormat="1" applyFont="1" applyFill="1" applyBorder="1"/>
    <xf numFmtId="3" fontId="3" fillId="3" borderId="0" xfId="4" applyNumberFormat="1" applyFont="1" applyFill="1" applyBorder="1"/>
    <xf numFmtId="3" fontId="3" fillId="6" borderId="0" xfId="4" applyNumberFormat="1" applyFont="1" applyFill="1" applyBorder="1"/>
    <xf numFmtId="164" fontId="3" fillId="6" borderId="0" xfId="1" applyNumberFormat="1" applyFont="1" applyFill="1" applyAlignment="1">
      <alignment vertical="top" wrapText="1"/>
    </xf>
    <xf numFmtId="164" fontId="3" fillId="6" borderId="0" xfId="1" applyNumberFormat="1" applyFont="1" applyFill="1" applyAlignment="1">
      <alignment wrapText="1"/>
    </xf>
    <xf numFmtId="173" fontId="7" fillId="3" borderId="0" xfId="1" applyNumberFormat="1" applyFont="1" applyFill="1" applyAlignment="1">
      <alignment horizontal="right" vertical="center" wrapText="1" readingOrder="1"/>
    </xf>
    <xf numFmtId="173" fontId="8" fillId="3" borderId="0" xfId="1" applyNumberFormat="1" applyFont="1" applyFill="1" applyAlignment="1">
      <alignment horizontal="right" vertical="center" wrapText="1" readingOrder="1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/>
    </xf>
    <xf numFmtId="165" fontId="3" fillId="3" borderId="1" xfId="3" quotePrefix="1" applyNumberFormat="1" applyFont="1" applyFill="1" applyBorder="1" applyAlignment="1" applyProtection="1">
      <alignment horizontal="center"/>
    </xf>
    <xf numFmtId="165" fontId="3" fillId="3" borderId="1" xfId="3" quotePrefix="1" applyNumberFormat="1" applyFont="1" applyFill="1" applyBorder="1" applyAlignment="1">
      <alignment horizontal="center"/>
    </xf>
    <xf numFmtId="165" fontId="3" fillId="3" borderId="1" xfId="3" applyNumberFormat="1" applyFont="1" applyFill="1" applyBorder="1" applyAlignment="1" applyProtection="1">
      <alignment horizontal="center"/>
    </xf>
    <xf numFmtId="164" fontId="3" fillId="3" borderId="1" xfId="3" quotePrefix="1" applyNumberFormat="1" applyFont="1" applyFill="1" applyBorder="1" applyAlignment="1" applyProtection="1">
      <alignment horizontal="center"/>
    </xf>
    <xf numFmtId="164" fontId="3" fillId="0" borderId="1" xfId="1" applyNumberFormat="1" applyFont="1" applyBorder="1"/>
    <xf numFmtId="164" fontId="4" fillId="0" borderId="1" xfId="1" applyNumberFormat="1" applyFont="1" applyBorder="1"/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/>
    </xf>
    <xf numFmtId="173" fontId="4" fillId="0" borderId="1" xfId="0" applyNumberFormat="1" applyFont="1" applyBorder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165" fontId="4" fillId="0" borderId="1" xfId="1" applyNumberFormat="1" applyFont="1" applyBorder="1"/>
    <xf numFmtId="165" fontId="3" fillId="3" borderId="1" xfId="1" applyNumberFormat="1" applyFont="1" applyFill="1" applyBorder="1" applyAlignment="1" applyProtection="1">
      <alignment horizontal="center"/>
    </xf>
    <xf numFmtId="165" fontId="7" fillId="5" borderId="0" xfId="1" applyNumberFormat="1" applyFont="1" applyFill="1" applyAlignment="1">
      <alignment horizontal="right" vertical="center" wrapText="1" readingOrder="1"/>
    </xf>
    <xf numFmtId="165" fontId="8" fillId="0" borderId="0" xfId="1" applyNumberFormat="1" applyFont="1" applyAlignment="1">
      <alignment horizontal="right" vertical="center" wrapText="1" readingOrder="1"/>
    </xf>
    <xf numFmtId="165" fontId="8" fillId="0" borderId="0" xfId="1" applyNumberFormat="1" applyFont="1" applyAlignment="1">
      <alignment horizontal="right" vertical="top" wrapText="1" readingOrder="1"/>
    </xf>
    <xf numFmtId="165" fontId="7" fillId="5" borderId="0" xfId="1" applyNumberFormat="1" applyFont="1" applyFill="1" applyAlignment="1">
      <alignment horizontal="right" wrapText="1" readingOrder="1"/>
    </xf>
    <xf numFmtId="165" fontId="7" fillId="0" borderId="0" xfId="1" applyNumberFormat="1" applyFont="1" applyFill="1" applyAlignment="1">
      <alignment horizontal="right" wrapText="1" readingOrder="1"/>
    </xf>
    <xf numFmtId="165" fontId="7" fillId="6" borderId="0" xfId="1" applyNumberFormat="1" applyFont="1" applyFill="1" applyAlignment="1">
      <alignment horizontal="right" wrapText="1" readingOrder="1"/>
    </xf>
    <xf numFmtId="165" fontId="5" fillId="0" borderId="0" xfId="1" applyNumberFormat="1" applyFont="1"/>
    <xf numFmtId="0" fontId="9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3" fillId="3" borderId="2" xfId="3" quotePrefix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/>
    </xf>
    <xf numFmtId="165" fontId="3" fillId="3" borderId="0" xfId="3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horizontal="left" vertical="top" wrapText="1"/>
    </xf>
    <xf numFmtId="165" fontId="3" fillId="3" borderId="0" xfId="1" applyNumberFormat="1" applyFont="1" applyFill="1" applyBorder="1" applyAlignment="1" applyProtection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3" borderId="1" xfId="3" quotePrefix="1" applyNumberFormat="1" applyFont="1" applyFill="1" applyBorder="1" applyAlignment="1" applyProtection="1">
      <alignment horizontal="center" vertical="top"/>
    </xf>
    <xf numFmtId="164" fontId="3" fillId="3" borderId="0" xfId="3" applyNumberFormat="1" applyFont="1" applyFill="1" applyBorder="1" applyAlignment="1" applyProtection="1">
      <alignment horizontal="center" vertical="top" wrapText="1"/>
    </xf>
    <xf numFmtId="165" fontId="3" fillId="3" borderId="3" xfId="3" applyNumberFormat="1" applyFont="1" applyFill="1" applyBorder="1" applyAlignment="1" applyProtection="1">
      <alignment horizontal="center" vertical="center"/>
    </xf>
    <xf numFmtId="165" fontId="3" fillId="3" borderId="0" xfId="3" applyNumberFormat="1" applyFont="1" applyFill="1" applyBorder="1" applyAlignment="1" applyProtection="1">
      <alignment horizontal="center" vertical="center"/>
    </xf>
    <xf numFmtId="165" fontId="3" fillId="3" borderId="1" xfId="3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>
      <alignment horizontal="left"/>
    </xf>
    <xf numFmtId="164" fontId="3" fillId="3" borderId="0" xfId="3" applyNumberFormat="1" applyFont="1" applyFill="1" applyBorder="1" applyAlignment="1" applyProtection="1">
      <alignment horizontal="center" vertical="top"/>
    </xf>
    <xf numFmtId="165" fontId="3" fillId="3" borderId="3" xfId="3" applyNumberFormat="1" applyFont="1" applyFill="1" applyBorder="1" applyAlignment="1" applyProtection="1">
      <alignment horizontal="center" vertical="center" wrapText="1"/>
    </xf>
    <xf numFmtId="165" fontId="3" fillId="3" borderId="0" xfId="3" applyNumberFormat="1" applyFont="1" applyFill="1" applyBorder="1" applyAlignment="1" applyProtection="1">
      <alignment horizontal="center" vertical="center" wrapText="1"/>
    </xf>
    <xf numFmtId="165" fontId="3" fillId="3" borderId="1" xfId="3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/>
    </xf>
    <xf numFmtId="0" fontId="7" fillId="5" borderId="0" xfId="0" applyFont="1" applyFill="1" applyAlignment="1">
      <alignment vertical="center" wrapText="1" readingOrder="1"/>
    </xf>
    <xf numFmtId="0" fontId="4" fillId="5" borderId="0" xfId="0" applyFont="1" applyFill="1"/>
    <xf numFmtId="0" fontId="7" fillId="0" borderId="0" xfId="0" applyFont="1" applyAlignment="1">
      <alignment horizontal="left" vertical="center" wrapText="1" readingOrder="1"/>
    </xf>
    <xf numFmtId="0" fontId="4" fillId="0" borderId="0" xfId="0" applyFont="1"/>
    <xf numFmtId="0" fontId="8" fillId="0" borderId="0" xfId="0" applyFont="1" applyAlignment="1">
      <alignment vertical="top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7" fillId="5" borderId="0" xfId="0" applyFont="1" applyFill="1" applyAlignment="1">
      <alignment wrapText="1" readingOrder="1"/>
    </xf>
    <xf numFmtId="0" fontId="3" fillId="0" borderId="0" xfId="0" applyFont="1" applyAlignment="1">
      <alignment horizontal="left"/>
    </xf>
    <xf numFmtId="0" fontId="7" fillId="6" borderId="0" xfId="0" applyFont="1" applyFill="1" applyAlignment="1">
      <alignment wrapText="1" readingOrder="1"/>
    </xf>
    <xf numFmtId="0" fontId="4" fillId="6" borderId="0" xfId="0" applyFont="1" applyFill="1"/>
  </cellXfs>
  <cellStyles count="6">
    <cellStyle name="Millares" xfId="1" builtinId="3"/>
    <cellStyle name="Millares [0] 3" xfId="5" xr:uid="{D4B25DD8-36B0-4BC2-868D-9287FD1DF8BF}"/>
    <cellStyle name="Millares 3 2" xfId="4" xr:uid="{FE01E9BA-1719-47D4-9FCC-8765E630B974}"/>
    <cellStyle name="Millares 4" xfId="3" xr:uid="{C8E90186-4E1E-4530-9F16-3E5788AEDD33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748030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3.85546875" style="2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79" t="s">
        <v>477</v>
      </c>
      <c r="B5"/>
      <c r="C5"/>
      <c r="D5"/>
      <c r="E5"/>
      <c r="F5"/>
      <c r="G5"/>
    </row>
    <row r="6" spans="1:13" ht="12.75" x14ac:dyDescent="0.2">
      <c r="A6" s="121" t="s">
        <v>445</v>
      </c>
      <c r="B6" s="121"/>
      <c r="C6" s="121"/>
      <c r="D6" s="121"/>
      <c r="E6" s="121"/>
      <c r="F6" s="121"/>
      <c r="G6" s="121"/>
    </row>
    <row r="7" spans="1:13" x14ac:dyDescent="0.2">
      <c r="A7" s="122" t="s">
        <v>0</v>
      </c>
      <c r="B7" s="122"/>
      <c r="C7" s="122"/>
      <c r="D7" s="122"/>
      <c r="E7" s="122"/>
      <c r="F7" s="122"/>
      <c r="G7" s="122"/>
    </row>
    <row r="8" spans="1:13" ht="12" thickBot="1" x14ac:dyDescent="0.25">
      <c r="A8" s="94"/>
      <c r="B8" s="94"/>
      <c r="C8" s="94"/>
      <c r="D8" s="94"/>
      <c r="E8" s="94"/>
      <c r="F8" s="94"/>
      <c r="G8" s="94"/>
    </row>
    <row r="9" spans="1:13" ht="12" thickBot="1" x14ac:dyDescent="0.25">
      <c r="B9" s="123" t="s">
        <v>2</v>
      </c>
      <c r="C9" s="123"/>
      <c r="D9" s="123"/>
      <c r="E9" s="124" t="s">
        <v>3</v>
      </c>
      <c r="F9" s="125" t="s">
        <v>4</v>
      </c>
      <c r="G9" s="125" t="s">
        <v>5</v>
      </c>
    </row>
    <row r="10" spans="1:13" x14ac:dyDescent="0.2">
      <c r="A10" s="93" t="s">
        <v>1</v>
      </c>
      <c r="B10" s="4" t="s">
        <v>6</v>
      </c>
      <c r="C10" s="4" t="s">
        <v>7</v>
      </c>
      <c r="D10" s="4" t="s">
        <v>8</v>
      </c>
      <c r="E10" s="124"/>
      <c r="F10" s="125"/>
      <c r="G10" s="125"/>
    </row>
    <row r="11" spans="1:13" ht="12" thickBot="1" x14ac:dyDescent="0.25">
      <c r="A11" s="95"/>
      <c r="B11" s="96" t="s">
        <v>9</v>
      </c>
      <c r="C11" s="96" t="s">
        <v>10</v>
      </c>
      <c r="D11" s="97" t="s">
        <v>11</v>
      </c>
      <c r="E11" s="96" t="s">
        <v>12</v>
      </c>
      <c r="F11" s="97" t="s">
        <v>13</v>
      </c>
      <c r="G11" s="98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8">
        <v>483698.66859030799</v>
      </c>
      <c r="C12" s="8">
        <v>0</v>
      </c>
      <c r="D12" s="8">
        <v>483698.66859030799</v>
      </c>
      <c r="E12" s="8">
        <v>42525.471161563808</v>
      </c>
      <c r="F12" s="8">
        <f>SUM(F13:F16)</f>
        <v>441173.19742874423</v>
      </c>
      <c r="G12" s="9">
        <f>+(E12/D12)*100</f>
        <v>8.7917279750841768</v>
      </c>
      <c r="H12" s="10"/>
      <c r="I12" s="11"/>
      <c r="J12" s="12"/>
      <c r="K12" s="6"/>
      <c r="L12" s="6"/>
      <c r="M12" s="6"/>
    </row>
    <row r="13" spans="1:13" x14ac:dyDescent="0.2">
      <c r="A13" s="2" t="s">
        <v>16</v>
      </c>
      <c r="B13" s="85">
        <v>305777.92700000003</v>
      </c>
      <c r="C13" s="85">
        <v>0</v>
      </c>
      <c r="D13" s="85">
        <v>305777.92700000003</v>
      </c>
      <c r="E13" s="85">
        <v>28947.054080459398</v>
      </c>
      <c r="F13" s="13">
        <f>+D13-E13</f>
        <v>276830.87291954062</v>
      </c>
      <c r="G13" s="14">
        <f>+(E13/D13)*100</f>
        <v>9.4666918454383389</v>
      </c>
      <c r="H13" s="15"/>
      <c r="I13" s="11"/>
      <c r="J13" s="12"/>
      <c r="K13" s="6"/>
      <c r="L13" s="6"/>
      <c r="M13" s="6"/>
    </row>
    <row r="14" spans="1:13" x14ac:dyDescent="0.2">
      <c r="A14" s="2" t="s">
        <v>17</v>
      </c>
      <c r="B14" s="85">
        <v>155769.57984958802</v>
      </c>
      <c r="C14" s="85">
        <v>0</v>
      </c>
      <c r="D14" s="85">
        <v>155769.57984958802</v>
      </c>
      <c r="E14" s="85">
        <v>11594.261188459801</v>
      </c>
      <c r="F14" s="13">
        <f>+D14-E14</f>
        <v>144175.31866112823</v>
      </c>
      <c r="G14" s="14">
        <f>+(E14/D14)*100</f>
        <v>7.4432127246252353</v>
      </c>
      <c r="H14" s="15"/>
      <c r="I14" s="11"/>
      <c r="J14" s="12"/>
      <c r="K14" s="6"/>
      <c r="L14" s="6"/>
      <c r="M14" s="6"/>
    </row>
    <row r="15" spans="1:13" x14ac:dyDescent="0.2">
      <c r="A15" s="2" t="s">
        <v>18</v>
      </c>
      <c r="B15" s="85">
        <v>18119.471887410997</v>
      </c>
      <c r="C15" s="85">
        <v>0</v>
      </c>
      <c r="D15" s="85">
        <v>18119.471887410997</v>
      </c>
      <c r="E15" s="85">
        <v>1699.9196457109701</v>
      </c>
      <c r="F15" s="13">
        <f>+D15-E15</f>
        <v>16419.552241700025</v>
      </c>
      <c r="G15" s="14">
        <f>+(E15/D15)*100</f>
        <v>9.3817284315666853</v>
      </c>
      <c r="H15" s="15"/>
      <c r="I15" s="11"/>
      <c r="J15" s="12"/>
    </row>
    <row r="16" spans="1:13" x14ac:dyDescent="0.2">
      <c r="A16" s="2" t="s">
        <v>19</v>
      </c>
      <c r="B16" s="85">
        <v>4031.6898533089998</v>
      </c>
      <c r="C16" s="85">
        <v>0</v>
      </c>
      <c r="D16" s="85">
        <v>4031.6898533089998</v>
      </c>
      <c r="E16" s="85">
        <v>284.23624693364002</v>
      </c>
      <c r="F16" s="13">
        <f>+D16-E16</f>
        <v>3747.4536063753599</v>
      </c>
      <c r="G16" s="14">
        <f>+(E16/D16)*100</f>
        <v>7.0500523918116818</v>
      </c>
      <c r="H16" s="15"/>
      <c r="I16" s="11"/>
      <c r="J16" s="12"/>
    </row>
    <row r="17" spans="1:14" x14ac:dyDescent="0.2">
      <c r="B17" s="85"/>
      <c r="C17" s="85"/>
      <c r="D17" s="85"/>
      <c r="E17" s="85"/>
      <c r="F17" s="13"/>
      <c r="J17" s="12"/>
    </row>
    <row r="18" spans="1:14" x14ac:dyDescent="0.2">
      <c r="A18" s="7" t="s">
        <v>20</v>
      </c>
      <c r="B18" s="8">
        <v>27308.463866396</v>
      </c>
      <c r="C18" s="8">
        <v>28</v>
      </c>
      <c r="D18" s="8">
        <v>27336.463866396</v>
      </c>
      <c r="E18" s="8">
        <v>3064.47438847282</v>
      </c>
      <c r="F18" s="8">
        <f>SUM(F19:F22)</f>
        <v>24271.989477923176</v>
      </c>
      <c r="G18" s="9">
        <f t="shared" ref="G18:G23" si="0">+(E18/D18)*100</f>
        <v>11.210207741023513</v>
      </c>
      <c r="J18" s="12"/>
    </row>
    <row r="19" spans="1:14" x14ac:dyDescent="0.2">
      <c r="A19" s="2" t="s">
        <v>21</v>
      </c>
      <c r="B19" s="85">
        <v>13344.677214075999</v>
      </c>
      <c r="C19" s="85">
        <v>28</v>
      </c>
      <c r="D19" s="85">
        <v>13372.677214075999</v>
      </c>
      <c r="E19" s="85">
        <v>1690.41789116471</v>
      </c>
      <c r="F19" s="13">
        <f>+D19-E19</f>
        <v>11682.259322911288</v>
      </c>
      <c r="G19" s="14">
        <f t="shared" si="0"/>
        <v>12.640833724644054</v>
      </c>
      <c r="J19" s="12"/>
    </row>
    <row r="20" spans="1:14" x14ac:dyDescent="0.2">
      <c r="A20" s="2" t="s">
        <v>22</v>
      </c>
      <c r="B20" s="85">
        <v>7033.4125903479999</v>
      </c>
      <c r="C20" s="85">
        <v>0</v>
      </c>
      <c r="D20" s="85">
        <v>7033.4125903479999</v>
      </c>
      <c r="E20" s="85">
        <v>635.06639376820999</v>
      </c>
      <c r="F20" s="13">
        <f>+D20-E20</f>
        <v>6398.3461965797896</v>
      </c>
      <c r="G20" s="14">
        <f>+(E20/D20)*100</f>
        <v>9.0292782573244157</v>
      </c>
      <c r="J20" s="12"/>
    </row>
    <row r="21" spans="1:14" x14ac:dyDescent="0.2">
      <c r="A21" s="2" t="s">
        <v>23</v>
      </c>
      <c r="B21" s="85">
        <v>973.43641129499997</v>
      </c>
      <c r="C21" s="85">
        <v>0</v>
      </c>
      <c r="D21" s="85">
        <v>973.43641129499997</v>
      </c>
      <c r="E21" s="85">
        <v>331.06057427345002</v>
      </c>
      <c r="F21" s="13">
        <f>+D21-E21</f>
        <v>642.37583702154996</v>
      </c>
      <c r="G21" s="14">
        <f t="shared" si="0"/>
        <v>34.009471027802149</v>
      </c>
      <c r="J21" s="12"/>
    </row>
    <row r="22" spans="1:14" x14ac:dyDescent="0.2">
      <c r="A22" s="2" t="s">
        <v>24</v>
      </c>
      <c r="B22" s="85">
        <v>5956.9376506770004</v>
      </c>
      <c r="C22" s="85">
        <v>0</v>
      </c>
      <c r="D22" s="85">
        <v>5956.9376506770004</v>
      </c>
      <c r="E22" s="85">
        <v>407.92952926645</v>
      </c>
      <c r="F22" s="13">
        <f>+D22-E22</f>
        <v>5549.0081214105503</v>
      </c>
      <c r="G22" s="14">
        <f t="shared" si="0"/>
        <v>6.8479737943889534</v>
      </c>
      <c r="J22" s="12"/>
    </row>
    <row r="23" spans="1:14" x14ac:dyDescent="0.2">
      <c r="A23" s="16" t="s">
        <v>25</v>
      </c>
      <c r="B23" s="17">
        <v>511007.13245670398</v>
      </c>
      <c r="C23" s="17">
        <v>28</v>
      </c>
      <c r="D23" s="17">
        <v>511035.13245670398</v>
      </c>
      <c r="E23" s="17">
        <v>45589.945550036631</v>
      </c>
      <c r="F23" s="17">
        <f>+F12+F18</f>
        <v>465445.18690666743</v>
      </c>
      <c r="G23" s="18">
        <f t="shared" si="0"/>
        <v>8.9210981113708669</v>
      </c>
    </row>
    <row r="24" spans="1:14" x14ac:dyDescent="0.2">
      <c r="A24" s="19" t="s">
        <v>26</v>
      </c>
      <c r="B24" s="20"/>
      <c r="C24" s="20"/>
      <c r="D24" s="20"/>
      <c r="E24" s="21"/>
      <c r="F24" s="20"/>
      <c r="G24" s="20"/>
    </row>
    <row r="25" spans="1:14" x14ac:dyDescent="0.2">
      <c r="A25" s="20"/>
      <c r="B25" s="22"/>
      <c r="C25" s="22"/>
      <c r="D25" s="22"/>
      <c r="E25" s="20"/>
      <c r="F25" s="20"/>
      <c r="G25" s="20"/>
    </row>
    <row r="26" spans="1:14" x14ac:dyDescent="0.2">
      <c r="A26" s="20"/>
      <c r="B26" s="23"/>
      <c r="C26" s="23"/>
      <c r="D26" s="23"/>
      <c r="E26" s="23"/>
      <c r="F26" s="23"/>
      <c r="G26" s="24"/>
    </row>
    <row r="27" spans="1:14" x14ac:dyDescent="0.2">
      <c r="N27" s="12"/>
    </row>
  </sheetData>
  <mergeCells count="6">
    <mergeCell ref="A6:G6"/>
    <mergeCell ref="A7:G7"/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0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710937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79" t="s">
        <v>269</v>
      </c>
      <c r="B5"/>
      <c r="C5"/>
      <c r="D5"/>
      <c r="E5"/>
      <c r="F5"/>
      <c r="G5" s="80"/>
    </row>
    <row r="6" spans="1:7" ht="12.75" x14ac:dyDescent="0.2">
      <c r="A6" s="121" t="str">
        <f>+'C1 Total ingresos'!A6</f>
        <v>Acumulado al mes de enero de 2025</v>
      </c>
      <c r="B6" s="121"/>
      <c r="C6" s="121"/>
      <c r="D6" s="121"/>
      <c r="E6" s="121"/>
      <c r="F6" s="121"/>
      <c r="G6" s="121"/>
    </row>
    <row r="7" spans="1:7" x14ac:dyDescent="0.2">
      <c r="A7" s="122" t="s">
        <v>0</v>
      </c>
      <c r="B7" s="122"/>
      <c r="C7" s="122"/>
      <c r="D7" s="122"/>
      <c r="E7" s="122"/>
      <c r="F7" s="122"/>
      <c r="G7" s="122"/>
    </row>
    <row r="8" spans="1:7" ht="12" thickBot="1" x14ac:dyDescent="0.25">
      <c r="A8" s="94"/>
      <c r="B8" s="94"/>
      <c r="C8" s="94"/>
      <c r="D8" s="94"/>
      <c r="E8" s="94"/>
      <c r="F8" s="94"/>
      <c r="G8" s="94"/>
    </row>
    <row r="9" spans="1:7" ht="14.25" customHeight="1" thickBot="1" x14ac:dyDescent="0.25">
      <c r="A9" s="128" t="s">
        <v>1</v>
      </c>
      <c r="B9" s="123" t="s">
        <v>2</v>
      </c>
      <c r="C9" s="123"/>
      <c r="D9" s="123"/>
      <c r="E9" s="124" t="s">
        <v>3</v>
      </c>
      <c r="F9" s="125" t="str">
        <f>+'C1 Total ingresos'!F9</f>
        <v>Aforo menos Recaudo</v>
      </c>
      <c r="G9" s="127" t="s">
        <v>5</v>
      </c>
    </row>
    <row r="10" spans="1:7" ht="12.75" customHeight="1" x14ac:dyDescent="0.2">
      <c r="A10" s="129"/>
      <c r="B10" s="4" t="s">
        <v>6</v>
      </c>
      <c r="C10" s="4" t="s">
        <v>7</v>
      </c>
      <c r="D10" s="4" t="s">
        <v>8</v>
      </c>
      <c r="E10" s="124"/>
      <c r="F10" s="125"/>
      <c r="G10" s="127"/>
    </row>
    <row r="11" spans="1:7" ht="12" thickBot="1" x14ac:dyDescent="0.25">
      <c r="A11" s="130"/>
      <c r="B11" s="100" t="s">
        <v>9</v>
      </c>
      <c r="C11" s="100" t="s">
        <v>10</v>
      </c>
      <c r="D11" s="97" t="s">
        <v>11</v>
      </c>
      <c r="E11" s="100" t="s">
        <v>12</v>
      </c>
      <c r="F11" s="97" t="s">
        <v>13</v>
      </c>
      <c r="G11" s="98" t="s">
        <v>14</v>
      </c>
    </row>
    <row r="12" spans="1:7" x14ac:dyDescent="0.2">
      <c r="A12" s="25" t="s">
        <v>27</v>
      </c>
      <c r="B12" s="26">
        <v>304504.76699999999</v>
      </c>
      <c r="C12" s="26">
        <v>0</v>
      </c>
      <c r="D12" s="26">
        <v>304504.76699999999</v>
      </c>
      <c r="E12" s="26">
        <v>28912.441676423034</v>
      </c>
      <c r="F12" s="26">
        <f>+F13+F19+F32</f>
        <v>275592.32532357698</v>
      </c>
      <c r="G12" s="27">
        <f t="shared" ref="G12:G37" si="0">IFERROR(IF(D12&gt;0,+(E12/D12)*100,0),0)</f>
        <v>9.494906093349611</v>
      </c>
    </row>
    <row r="13" spans="1:7" x14ac:dyDescent="0.2">
      <c r="A13" s="28" t="s">
        <v>28</v>
      </c>
      <c r="B13" s="87">
        <v>151447.58299999998</v>
      </c>
      <c r="C13" s="87">
        <v>0</v>
      </c>
      <c r="D13" s="87">
        <v>151447.58299999998</v>
      </c>
      <c r="E13" s="87">
        <v>10784.511212012003</v>
      </c>
      <c r="F13" s="29">
        <f>SUM(F14:F18)</f>
        <v>140663.07178798798</v>
      </c>
      <c r="G13" s="30">
        <f t="shared" si="0"/>
        <v>7.1209530045864149</v>
      </c>
    </row>
    <row r="14" spans="1:7" x14ac:dyDescent="0.2">
      <c r="A14" s="31" t="s">
        <v>29</v>
      </c>
      <c r="B14" s="86">
        <v>147639.05499999999</v>
      </c>
      <c r="C14" s="86">
        <v>0</v>
      </c>
      <c r="D14" s="86">
        <v>147639.05499999999</v>
      </c>
      <c r="E14" s="86">
        <v>10772.849167980001</v>
      </c>
      <c r="F14" s="32">
        <f t="shared" ref="F14:F31" si="1">+D14-E14</f>
        <v>136866.20583202</v>
      </c>
      <c r="G14" s="33">
        <f t="shared" si="0"/>
        <v>7.296747576703198</v>
      </c>
    </row>
    <row r="15" spans="1:7" x14ac:dyDescent="0.2">
      <c r="A15" s="31" t="s">
        <v>30</v>
      </c>
      <c r="B15" s="86">
        <v>1409.421</v>
      </c>
      <c r="C15" s="86">
        <v>0</v>
      </c>
      <c r="D15" s="86">
        <v>1409.421</v>
      </c>
      <c r="E15" s="86">
        <v>11.124253881000001</v>
      </c>
      <c r="F15" s="32">
        <f t="shared" si="1"/>
        <v>1398.2967461190001</v>
      </c>
      <c r="G15" s="33">
        <f t="shared" si="0"/>
        <v>0.78927828384847409</v>
      </c>
    </row>
    <row r="16" spans="1:7" x14ac:dyDescent="0.2">
      <c r="A16" s="31" t="s">
        <v>31</v>
      </c>
      <c r="B16" s="86">
        <v>0</v>
      </c>
      <c r="C16" s="86">
        <v>0</v>
      </c>
      <c r="D16" s="86">
        <v>0</v>
      </c>
      <c r="E16" s="86">
        <v>0.32772311500000001</v>
      </c>
      <c r="F16" s="32">
        <f t="shared" si="1"/>
        <v>-0.32772311500000001</v>
      </c>
      <c r="G16" s="33">
        <f t="shared" si="0"/>
        <v>0</v>
      </c>
    </row>
    <row r="17" spans="1:7" x14ac:dyDescent="0.2">
      <c r="A17" s="31" t="s">
        <v>32</v>
      </c>
      <c r="B17" s="86">
        <v>0</v>
      </c>
      <c r="C17" s="86">
        <v>0</v>
      </c>
      <c r="D17" s="86">
        <v>0</v>
      </c>
      <c r="E17" s="86">
        <v>0.24340003599999999</v>
      </c>
      <c r="F17" s="32">
        <f t="shared" si="1"/>
        <v>-0.24340003599999999</v>
      </c>
      <c r="G17" s="33">
        <f t="shared" si="0"/>
        <v>0</v>
      </c>
    </row>
    <row r="18" spans="1:7" x14ac:dyDescent="0.2">
      <c r="A18" s="31" t="s">
        <v>33</v>
      </c>
      <c r="B18" s="86">
        <v>2399.107</v>
      </c>
      <c r="C18" s="86">
        <v>0</v>
      </c>
      <c r="D18" s="86">
        <v>2399.107</v>
      </c>
      <c r="E18" s="86">
        <v>-3.3333000000000002E-2</v>
      </c>
      <c r="F18" s="32">
        <f t="shared" si="1"/>
        <v>2399.1403329999998</v>
      </c>
      <c r="G18" s="33">
        <f t="shared" si="0"/>
        <v>-1.3893919695953537E-3</v>
      </c>
    </row>
    <row r="19" spans="1:7" x14ac:dyDescent="0.2">
      <c r="A19" s="28" t="s">
        <v>34</v>
      </c>
      <c r="B19" s="87">
        <v>106200.56213397684</v>
      </c>
      <c r="C19" s="87">
        <v>0</v>
      </c>
      <c r="D19" s="87">
        <v>106200.56213397684</v>
      </c>
      <c r="E19" s="87">
        <v>15035.087747214031</v>
      </c>
      <c r="F19" s="29">
        <f>SUM(F20:F31)</f>
        <v>91165.474386762828</v>
      </c>
      <c r="G19" s="30">
        <f t="shared" si="0"/>
        <v>14.157258158621216</v>
      </c>
    </row>
    <row r="20" spans="1:7" x14ac:dyDescent="0.2">
      <c r="A20" s="31" t="s">
        <v>35</v>
      </c>
      <c r="B20" s="86">
        <v>77105.008133976851</v>
      </c>
      <c r="C20" s="86">
        <v>0</v>
      </c>
      <c r="D20" s="86">
        <v>77105.008133976851</v>
      </c>
      <c r="E20" s="86">
        <v>12684.992242938</v>
      </c>
      <c r="F20" s="32">
        <f t="shared" si="1"/>
        <v>64420.015891038849</v>
      </c>
      <c r="G20" s="33">
        <f t="shared" si="0"/>
        <v>16.451580189054248</v>
      </c>
    </row>
    <row r="21" spans="1:7" x14ac:dyDescent="0.2">
      <c r="A21" s="31" t="s">
        <v>36</v>
      </c>
      <c r="B21" s="86">
        <v>234.93199999999999</v>
      </c>
      <c r="C21" s="86">
        <v>0</v>
      </c>
      <c r="D21" s="86">
        <v>234.93199999999999</v>
      </c>
      <c r="E21" s="86">
        <v>39.032938000000001</v>
      </c>
      <c r="F21" s="32">
        <f t="shared" si="1"/>
        <v>195.89906199999999</v>
      </c>
      <c r="G21" s="33">
        <f t="shared" si="0"/>
        <v>16.61456847087668</v>
      </c>
    </row>
    <row r="22" spans="1:7" x14ac:dyDescent="0.2">
      <c r="A22" s="31" t="s">
        <v>37</v>
      </c>
      <c r="B22" s="86">
        <v>600.10199999999998</v>
      </c>
      <c r="C22" s="86">
        <v>0</v>
      </c>
      <c r="D22" s="86">
        <v>600.10199999999998</v>
      </c>
      <c r="E22" s="86">
        <v>67.149411999999998</v>
      </c>
      <c r="F22" s="32">
        <f t="shared" si="1"/>
        <v>532.95258799999999</v>
      </c>
      <c r="G22" s="33">
        <f t="shared" si="0"/>
        <v>11.189666423374693</v>
      </c>
    </row>
    <row r="23" spans="1:7" x14ac:dyDescent="0.2">
      <c r="A23" s="31" t="s">
        <v>38</v>
      </c>
      <c r="B23" s="86">
        <v>94.91</v>
      </c>
      <c r="C23" s="86">
        <v>0</v>
      </c>
      <c r="D23" s="86">
        <v>94.91</v>
      </c>
      <c r="E23" s="86">
        <v>6.6733600060000002</v>
      </c>
      <c r="F23" s="32">
        <f t="shared" si="1"/>
        <v>88.236639994000001</v>
      </c>
      <c r="G23" s="33">
        <f t="shared" si="0"/>
        <v>7.0312506648403756</v>
      </c>
    </row>
    <row r="24" spans="1:7" x14ac:dyDescent="0.2">
      <c r="A24" s="31" t="s">
        <v>39</v>
      </c>
      <c r="B24" s="86">
        <v>15851.848</v>
      </c>
      <c r="C24" s="86">
        <v>0</v>
      </c>
      <c r="D24" s="86">
        <v>15851.848</v>
      </c>
      <c r="E24" s="86">
        <v>1135.261569</v>
      </c>
      <c r="F24" s="32">
        <f t="shared" si="1"/>
        <v>14716.586431</v>
      </c>
      <c r="G24" s="33">
        <f t="shared" si="0"/>
        <v>7.1616985540108633</v>
      </c>
    </row>
    <row r="25" spans="1:7" x14ac:dyDescent="0.2">
      <c r="A25" s="31" t="s">
        <v>40</v>
      </c>
      <c r="B25" s="86">
        <v>371.22</v>
      </c>
      <c r="C25" s="86">
        <v>0</v>
      </c>
      <c r="D25" s="86">
        <v>371.22</v>
      </c>
      <c r="E25" s="86">
        <v>90.625517496029985</v>
      </c>
      <c r="F25" s="32">
        <f t="shared" si="1"/>
        <v>280.59448250397003</v>
      </c>
      <c r="G25" s="33">
        <f t="shared" si="0"/>
        <v>24.412886562154512</v>
      </c>
    </row>
    <row r="26" spans="1:7" x14ac:dyDescent="0.2">
      <c r="A26" s="31" t="s">
        <v>41</v>
      </c>
      <c r="B26" s="86">
        <v>4365.9269999999997</v>
      </c>
      <c r="C26" s="86">
        <v>0</v>
      </c>
      <c r="D26" s="86">
        <v>4365.9269999999997</v>
      </c>
      <c r="E26" s="86">
        <v>667.34107577400005</v>
      </c>
      <c r="F26" s="32">
        <f t="shared" si="1"/>
        <v>3698.5859242259994</v>
      </c>
      <c r="G26" s="33">
        <f t="shared" si="0"/>
        <v>15.285209206979413</v>
      </c>
    </row>
    <row r="27" spans="1:7" x14ac:dyDescent="0.2">
      <c r="A27" s="31" t="s">
        <v>42</v>
      </c>
      <c r="B27" s="86">
        <v>2642.7150000000001</v>
      </c>
      <c r="C27" s="86">
        <v>0</v>
      </c>
      <c r="D27" s="86">
        <v>2642.7150000000001</v>
      </c>
      <c r="E27" s="86">
        <v>242.58720399999999</v>
      </c>
      <c r="F27" s="32">
        <f t="shared" si="1"/>
        <v>2400.1277960000002</v>
      </c>
      <c r="G27" s="33">
        <f t="shared" si="0"/>
        <v>9.1794689930620574</v>
      </c>
    </row>
    <row r="28" spans="1:7" x14ac:dyDescent="0.2">
      <c r="A28" s="31" t="s">
        <v>43</v>
      </c>
      <c r="B28" s="86">
        <v>744.75</v>
      </c>
      <c r="C28" s="86">
        <v>0</v>
      </c>
      <c r="D28" s="86">
        <v>744.75</v>
      </c>
      <c r="E28" s="86">
        <v>101.42442800000001</v>
      </c>
      <c r="F28" s="32">
        <f t="shared" si="1"/>
        <v>643.32557199999997</v>
      </c>
      <c r="G28" s="33">
        <f t="shared" si="0"/>
        <v>13.618587176905002</v>
      </c>
    </row>
    <row r="29" spans="1:7" x14ac:dyDescent="0.2">
      <c r="A29" s="31" t="s">
        <v>44</v>
      </c>
      <c r="B29" s="86">
        <v>2334</v>
      </c>
      <c r="C29" s="86">
        <v>0</v>
      </c>
      <c r="D29" s="86">
        <v>2334</v>
      </c>
      <c r="E29" s="86">
        <v>0</v>
      </c>
      <c r="F29" s="32">
        <f t="shared" si="1"/>
        <v>2334</v>
      </c>
      <c r="G29" s="33">
        <f t="shared" si="0"/>
        <v>0</v>
      </c>
    </row>
    <row r="30" spans="1:7" x14ac:dyDescent="0.2">
      <c r="A30" s="31" t="s">
        <v>45</v>
      </c>
      <c r="B30" s="86">
        <v>67.150000000000006</v>
      </c>
      <c r="C30" s="86">
        <v>0</v>
      </c>
      <c r="D30" s="86">
        <v>67.150000000000006</v>
      </c>
      <c r="E30" s="86">
        <v>0</v>
      </c>
      <c r="F30" s="32">
        <f t="shared" si="1"/>
        <v>67.150000000000006</v>
      </c>
      <c r="G30" s="33">
        <f t="shared" si="0"/>
        <v>0</v>
      </c>
    </row>
    <row r="31" spans="1:7" x14ac:dyDescent="0.2">
      <c r="A31" s="31" t="s">
        <v>46</v>
      </c>
      <c r="B31" s="86">
        <v>1788</v>
      </c>
      <c r="C31" s="86">
        <v>0</v>
      </c>
      <c r="D31" s="86">
        <v>1788</v>
      </c>
      <c r="E31" s="86">
        <v>0</v>
      </c>
      <c r="F31" s="32">
        <f t="shared" si="1"/>
        <v>1788</v>
      </c>
      <c r="G31" s="33">
        <f t="shared" si="0"/>
        <v>0</v>
      </c>
    </row>
    <row r="32" spans="1:7" x14ac:dyDescent="0.2">
      <c r="A32" s="28" t="s">
        <v>47</v>
      </c>
      <c r="B32" s="87">
        <v>46856.621866023153</v>
      </c>
      <c r="C32" s="87">
        <v>0</v>
      </c>
      <c r="D32" s="87">
        <v>46856.621866023153</v>
      </c>
      <c r="E32" s="87">
        <v>3092.8427171970002</v>
      </c>
      <c r="F32" s="29">
        <f>+SUM(F33:F34)</f>
        <v>43763.77914882615</v>
      </c>
      <c r="G32" s="30">
        <f t="shared" si="0"/>
        <v>6.6006523603864276</v>
      </c>
    </row>
    <row r="33" spans="1:7" x14ac:dyDescent="0.2">
      <c r="A33" s="31" t="s">
        <v>48</v>
      </c>
      <c r="B33" s="86">
        <v>5353.5720000000001</v>
      </c>
      <c r="C33" s="86">
        <v>0</v>
      </c>
      <c r="D33" s="86">
        <v>5353.5720000000001</v>
      </c>
      <c r="E33" s="86">
        <v>436.66962883805229</v>
      </c>
      <c r="F33" s="32">
        <f>+D33-E33</f>
        <v>4916.9023711619475</v>
      </c>
      <c r="G33" s="33">
        <f t="shared" si="0"/>
        <v>8.1566032704529299</v>
      </c>
    </row>
    <row r="34" spans="1:7" x14ac:dyDescent="0.2">
      <c r="A34" s="31" t="s">
        <v>49</v>
      </c>
      <c r="B34" s="86">
        <v>41503.049866023153</v>
      </c>
      <c r="C34" s="86">
        <v>0</v>
      </c>
      <c r="D34" s="86">
        <v>41503.049866023153</v>
      </c>
      <c r="E34" s="86">
        <v>2656.173088358948</v>
      </c>
      <c r="F34" s="32">
        <f>+D34-E34</f>
        <v>38846.876777664205</v>
      </c>
      <c r="G34" s="33">
        <f t="shared" si="0"/>
        <v>6.3999467435125732</v>
      </c>
    </row>
    <row r="35" spans="1:7" x14ac:dyDescent="0.2">
      <c r="A35" s="25" t="s">
        <v>50</v>
      </c>
      <c r="B35" s="26">
        <v>1273.1600000000001</v>
      </c>
      <c r="C35" s="26">
        <v>0</v>
      </c>
      <c r="D35" s="26">
        <v>1273.1600000000001</v>
      </c>
      <c r="E35" s="26">
        <v>34.61240403643</v>
      </c>
      <c r="F35" s="26">
        <f>+F36</f>
        <v>1238.5475959635701</v>
      </c>
      <c r="G35" s="34">
        <f t="shared" si="0"/>
        <v>2.7186217000557669</v>
      </c>
    </row>
    <row r="36" spans="1:7" x14ac:dyDescent="0.2">
      <c r="A36" s="31" t="s">
        <v>51</v>
      </c>
      <c r="B36" s="86">
        <v>1273.1600000000001</v>
      </c>
      <c r="C36" s="86">
        <v>0</v>
      </c>
      <c r="D36" s="86">
        <v>1273.1600000000001</v>
      </c>
      <c r="E36" s="86">
        <v>34.61240403643</v>
      </c>
      <c r="F36" s="32">
        <f>+D36-E36</f>
        <v>1238.5475959635701</v>
      </c>
      <c r="G36" s="33">
        <f t="shared" si="0"/>
        <v>2.7186217000557669</v>
      </c>
    </row>
    <row r="37" spans="1:7" x14ac:dyDescent="0.2">
      <c r="A37" s="16" t="s">
        <v>52</v>
      </c>
      <c r="B37" s="88">
        <v>305777.92699999997</v>
      </c>
      <c r="C37" s="88">
        <v>0</v>
      </c>
      <c r="D37" s="88">
        <v>305777.92699999997</v>
      </c>
      <c r="E37" s="88">
        <v>28947.054080459464</v>
      </c>
      <c r="F37" s="35">
        <f>+F12+F35</f>
        <v>276830.87291954056</v>
      </c>
      <c r="G37" s="36">
        <f t="shared" si="0"/>
        <v>9.466691845438362</v>
      </c>
    </row>
    <row r="38" spans="1:7" x14ac:dyDescent="0.2">
      <c r="A38" s="37" t="str">
        <f>+'C1 Total ingresos'!A24</f>
        <v>Fuente: Ministerio de Hacienda y Crédito Público. Ejecución de ingresos y gastos de las entidades del Presupuesto General de la Nación.</v>
      </c>
      <c r="B38" s="37"/>
      <c r="C38" s="37"/>
      <c r="D38" s="37"/>
      <c r="E38" s="37"/>
      <c r="F38" s="37"/>
      <c r="G38" s="38"/>
    </row>
    <row r="39" spans="1:7" hidden="1" x14ac:dyDescent="0.2">
      <c r="A39" s="39" t="s">
        <v>53</v>
      </c>
      <c r="B39" s="40"/>
      <c r="C39" s="40"/>
      <c r="D39" s="40"/>
      <c r="E39" s="40"/>
      <c r="F39" s="41"/>
      <c r="G39" s="42"/>
    </row>
    <row r="40" spans="1:7" ht="26.25" customHeight="1" x14ac:dyDescent="0.2">
      <c r="A40" s="126" t="s">
        <v>54</v>
      </c>
      <c r="B40" s="126"/>
      <c r="C40" s="126"/>
      <c r="D40" s="126"/>
      <c r="E40" s="126"/>
      <c r="F40" s="126"/>
      <c r="G40" s="126"/>
    </row>
  </sheetData>
  <mergeCells count="8">
    <mergeCell ref="A40:G40"/>
    <mergeCell ref="A6:G6"/>
    <mergeCell ref="A7:G7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ignoredErrors>
    <ignoredError sqref="F32 F35 F19" formula="1"/>
    <ignoredError sqref="E11 B11:C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79" t="s">
        <v>270</v>
      </c>
      <c r="B5" s="22"/>
      <c r="C5" s="22"/>
      <c r="D5" s="22"/>
      <c r="E5" s="22"/>
      <c r="F5" s="22"/>
    </row>
    <row r="6" spans="1:7" ht="12.75" x14ac:dyDescent="0.2">
      <c r="A6" s="79" t="str">
        <f>+'C1 Total ingresos'!A6</f>
        <v>Acumulado al mes de enero de 2025</v>
      </c>
    </row>
    <row r="7" spans="1:7" x14ac:dyDescent="0.2">
      <c r="A7" s="1" t="s">
        <v>0</v>
      </c>
      <c r="B7" s="13"/>
      <c r="C7" s="13"/>
      <c r="D7" s="13"/>
      <c r="E7" s="13"/>
      <c r="F7" s="13"/>
    </row>
    <row r="8" spans="1:7" ht="12" thickBot="1" x14ac:dyDescent="0.25">
      <c r="A8" s="101"/>
      <c r="B8" s="102"/>
      <c r="C8" s="102"/>
      <c r="D8" s="102"/>
      <c r="E8" s="102"/>
      <c r="F8" s="102"/>
      <c r="G8" s="103"/>
    </row>
    <row r="9" spans="1:7" ht="15" customHeight="1" thickBot="1" x14ac:dyDescent="0.25">
      <c r="A9" s="133" t="s">
        <v>1</v>
      </c>
      <c r="B9" s="131" t="s">
        <v>2</v>
      </c>
      <c r="C9" s="131"/>
      <c r="D9" s="131"/>
      <c r="E9" s="132" t="s">
        <v>3</v>
      </c>
      <c r="F9" s="125" t="str">
        <f>+'C1 Total ingresos'!F9</f>
        <v>Aforo menos Recaudo</v>
      </c>
      <c r="G9" s="125" t="s">
        <v>5</v>
      </c>
    </row>
    <row r="10" spans="1:7" ht="12.75" customHeight="1" x14ac:dyDescent="0.2">
      <c r="A10" s="134"/>
      <c r="B10" s="4" t="s">
        <v>6</v>
      </c>
      <c r="C10" s="4" t="s">
        <v>7</v>
      </c>
      <c r="D10" s="4" t="s">
        <v>8</v>
      </c>
      <c r="E10" s="132"/>
      <c r="F10" s="125"/>
      <c r="G10" s="125"/>
    </row>
    <row r="11" spans="1:7" ht="12" thickBot="1" x14ac:dyDescent="0.25">
      <c r="A11" s="135"/>
      <c r="B11" s="100" t="s">
        <v>9</v>
      </c>
      <c r="C11" s="100" t="s">
        <v>10</v>
      </c>
      <c r="D11" s="97" t="s">
        <v>11</v>
      </c>
      <c r="E11" s="100" t="s">
        <v>12</v>
      </c>
      <c r="F11" s="97" t="s">
        <v>13</v>
      </c>
      <c r="G11" s="98" t="s">
        <v>14</v>
      </c>
    </row>
    <row r="12" spans="1:7" x14ac:dyDescent="0.2">
      <c r="A12" s="44" t="s">
        <v>55</v>
      </c>
      <c r="B12" s="45">
        <v>60250</v>
      </c>
      <c r="C12" s="45">
        <v>0</v>
      </c>
      <c r="D12" s="45">
        <v>60250</v>
      </c>
      <c r="E12" s="45">
        <v>11375.478173543901</v>
      </c>
      <c r="F12" s="45">
        <f>+D12-E12</f>
        <v>48874.521826456097</v>
      </c>
      <c r="G12" s="46">
        <f t="shared" ref="G12:G23" si="0">IFERROR(IF(D12&gt;0,+(E12/D12)*100,0),0)</f>
        <v>18.880461698828054</v>
      </c>
    </row>
    <row r="13" spans="1:7" x14ac:dyDescent="0.2">
      <c r="A13" s="48" t="s">
        <v>56</v>
      </c>
      <c r="B13" s="45">
        <v>29280.097362504999</v>
      </c>
      <c r="C13" s="45">
        <v>0</v>
      </c>
      <c r="D13" s="45">
        <v>29280.097362504999</v>
      </c>
      <c r="E13" s="45">
        <v>0</v>
      </c>
      <c r="F13" s="45">
        <f t="shared" ref="F13:F22" si="1">+D13-E13</f>
        <v>29280.097362504999</v>
      </c>
      <c r="G13" s="46">
        <f t="shared" si="0"/>
        <v>0</v>
      </c>
    </row>
    <row r="14" spans="1:7" x14ac:dyDescent="0.2">
      <c r="A14" s="44" t="s">
        <v>57</v>
      </c>
      <c r="B14" s="45">
        <v>37962</v>
      </c>
      <c r="C14" s="45">
        <v>0</v>
      </c>
      <c r="D14" s="45">
        <v>37962</v>
      </c>
      <c r="E14" s="45">
        <v>22.633155922909999</v>
      </c>
      <c r="F14" s="45">
        <f t="shared" si="1"/>
        <v>37939.366844077093</v>
      </c>
      <c r="G14" s="46">
        <f t="shared" si="0"/>
        <v>5.962055719643327E-2</v>
      </c>
    </row>
    <row r="15" spans="1:7" ht="13.5" customHeight="1" x14ac:dyDescent="0.2">
      <c r="A15" s="44" t="s">
        <v>58</v>
      </c>
      <c r="B15" s="45">
        <v>16522.815999999999</v>
      </c>
      <c r="C15" s="45">
        <v>0</v>
      </c>
      <c r="D15" s="45">
        <v>16522.815999999999</v>
      </c>
      <c r="E15" s="45">
        <v>0.114932571</v>
      </c>
      <c r="F15" s="45">
        <f t="shared" si="1"/>
        <v>16522.701067429</v>
      </c>
      <c r="G15" s="46">
        <f t="shared" si="0"/>
        <v>6.9559917026250253E-4</v>
      </c>
    </row>
    <row r="16" spans="1:7" x14ac:dyDescent="0.2">
      <c r="A16" s="44" t="s">
        <v>59</v>
      </c>
      <c r="B16" s="45">
        <v>8696.107</v>
      </c>
      <c r="C16" s="45">
        <v>0</v>
      </c>
      <c r="D16" s="45">
        <v>8696.107</v>
      </c>
      <c r="E16" s="45">
        <v>0</v>
      </c>
      <c r="F16" s="45">
        <f t="shared" si="1"/>
        <v>8696.107</v>
      </c>
      <c r="G16" s="46">
        <f t="shared" si="0"/>
        <v>0</v>
      </c>
    </row>
    <row r="17" spans="1:7" x14ac:dyDescent="0.2">
      <c r="A17" s="44" t="s">
        <v>60</v>
      </c>
      <c r="B17" s="45">
        <v>3003.164961082</v>
      </c>
      <c r="C17" s="45">
        <v>0</v>
      </c>
      <c r="D17" s="45">
        <v>3003.164961082</v>
      </c>
      <c r="E17" s="45">
        <v>0</v>
      </c>
      <c r="F17" s="45">
        <f t="shared" si="1"/>
        <v>3003.164961082</v>
      </c>
      <c r="G17" s="46">
        <f t="shared" si="0"/>
        <v>0</v>
      </c>
    </row>
    <row r="18" spans="1:7" x14ac:dyDescent="0.2">
      <c r="A18" s="44" t="s">
        <v>61</v>
      </c>
      <c r="B18" s="45">
        <v>0</v>
      </c>
      <c r="C18" s="45">
        <v>0</v>
      </c>
      <c r="D18" s="45">
        <v>0</v>
      </c>
      <c r="E18" s="45">
        <v>134.59502257980003</v>
      </c>
      <c r="F18" s="45">
        <f t="shared" si="1"/>
        <v>-134.59502257980003</v>
      </c>
      <c r="G18" s="46">
        <f t="shared" si="0"/>
        <v>0</v>
      </c>
    </row>
    <row r="19" spans="1:7" x14ac:dyDescent="0.2">
      <c r="A19" s="44" t="s">
        <v>62</v>
      </c>
      <c r="B19" s="45">
        <v>0</v>
      </c>
      <c r="C19" s="45">
        <v>0</v>
      </c>
      <c r="D19" s="45">
        <v>0</v>
      </c>
      <c r="E19" s="45">
        <v>44.455174154390001</v>
      </c>
      <c r="F19" s="45">
        <f t="shared" si="1"/>
        <v>-44.455174154390001</v>
      </c>
      <c r="G19" s="46">
        <f t="shared" si="0"/>
        <v>0</v>
      </c>
    </row>
    <row r="20" spans="1:7" x14ac:dyDescent="0.2">
      <c r="A20" s="44" t="s">
        <v>63</v>
      </c>
      <c r="B20" s="45">
        <v>0</v>
      </c>
      <c r="C20" s="45">
        <v>0</v>
      </c>
      <c r="D20" s="45">
        <v>0</v>
      </c>
      <c r="E20" s="45">
        <v>1.4721687800000001E-2</v>
      </c>
      <c r="F20" s="45">
        <f t="shared" si="1"/>
        <v>-1.4721687800000001E-2</v>
      </c>
      <c r="G20" s="46">
        <f t="shared" si="0"/>
        <v>0</v>
      </c>
    </row>
    <row r="21" spans="1:7" x14ac:dyDescent="0.2">
      <c r="A21" s="48" t="s">
        <v>64</v>
      </c>
      <c r="B21" s="45">
        <v>55.394526000999996</v>
      </c>
      <c r="C21" s="45">
        <v>0</v>
      </c>
      <c r="D21" s="45">
        <v>55.394526000999996</v>
      </c>
      <c r="E21" s="45">
        <v>16.970008</v>
      </c>
      <c r="F21" s="45">
        <f t="shared" si="1"/>
        <v>38.424518000999996</v>
      </c>
      <c r="G21" s="46">
        <f t="shared" si="0"/>
        <v>30.634810377642101</v>
      </c>
    </row>
    <row r="22" spans="1:7" x14ac:dyDescent="0.2">
      <c r="A22" s="44" t="s">
        <v>65</v>
      </c>
      <c r="B22" s="45">
        <v>0</v>
      </c>
      <c r="C22" s="45">
        <v>0</v>
      </c>
      <c r="D22" s="45">
        <v>0</v>
      </c>
      <c r="E22" s="45">
        <v>0</v>
      </c>
      <c r="F22" s="45">
        <f t="shared" si="1"/>
        <v>0</v>
      </c>
      <c r="G22" s="46">
        <f t="shared" si="0"/>
        <v>0</v>
      </c>
    </row>
    <row r="23" spans="1:7" x14ac:dyDescent="0.2">
      <c r="A23" s="16" t="s">
        <v>66</v>
      </c>
      <c r="B23" s="89">
        <v>155769.57984958799</v>
      </c>
      <c r="C23" s="89">
        <v>0</v>
      </c>
      <c r="D23" s="89">
        <v>155769.57984958799</v>
      </c>
      <c r="E23" s="89">
        <v>11594.261188459799</v>
      </c>
      <c r="F23" s="49">
        <f>SUM(F12:F22)</f>
        <v>144175.31866112817</v>
      </c>
      <c r="G23" s="18">
        <f t="shared" si="0"/>
        <v>7.4432127246252353</v>
      </c>
    </row>
    <row r="24" spans="1:7" x14ac:dyDescent="0.2">
      <c r="A24" s="19" t="str">
        <f>+'C1 Total ingresos'!A24</f>
        <v>Fuente: Ministerio de Hacienda y Crédito Público. Ejecución de ingresos y gastos de las entidades del Presupuesto General de la Nación.</v>
      </c>
      <c r="B24" s="20"/>
      <c r="C24" s="20"/>
      <c r="D24" s="20"/>
      <c r="E24" s="20"/>
      <c r="F24" s="20"/>
      <c r="G24" s="20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26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G25" sqref="G25"/>
    </sheetView>
  </sheetViews>
  <sheetFormatPr baseColWidth="10" defaultRowHeight="11.25" x14ac:dyDescent="0.2"/>
  <cols>
    <col min="1" max="1" width="44.425781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79" t="s">
        <v>271</v>
      </c>
    </row>
    <row r="6" spans="1:7" ht="12.75" x14ac:dyDescent="0.2">
      <c r="A6" s="79" t="str">
        <f>+'C1 Total ingresos'!A6</f>
        <v>Acumulado al mes de enero de 2025</v>
      </c>
    </row>
    <row r="7" spans="1:7" x14ac:dyDescent="0.2">
      <c r="A7" s="1" t="s">
        <v>0</v>
      </c>
      <c r="B7" s="43"/>
      <c r="C7" s="43"/>
      <c r="D7" s="43"/>
      <c r="E7" s="43"/>
      <c r="F7" s="43"/>
      <c r="G7" s="43"/>
    </row>
    <row r="8" spans="1:7" ht="12" thickBot="1" x14ac:dyDescent="0.25">
      <c r="A8" s="104"/>
      <c r="B8" s="101"/>
      <c r="C8" s="101"/>
      <c r="D8" s="101"/>
      <c r="E8" s="101"/>
      <c r="F8" s="101"/>
      <c r="G8" s="101"/>
    </row>
    <row r="9" spans="1:7" ht="12" thickBot="1" x14ac:dyDescent="0.25">
      <c r="A9" s="128" t="s">
        <v>1</v>
      </c>
      <c r="B9" s="131" t="s">
        <v>2</v>
      </c>
      <c r="C9" s="131"/>
      <c r="D9" s="131"/>
      <c r="E9" s="124" t="s">
        <v>3</v>
      </c>
      <c r="F9" s="125" t="str">
        <f>+'C1 Total ingresos'!F9</f>
        <v>Aforo menos Recaudo</v>
      </c>
      <c r="G9" s="125" t="s">
        <v>5</v>
      </c>
    </row>
    <row r="10" spans="1:7" ht="12.75" customHeight="1" x14ac:dyDescent="0.2">
      <c r="A10" s="129"/>
      <c r="B10" s="4" t="s">
        <v>6</v>
      </c>
      <c r="C10" s="4" t="s">
        <v>7</v>
      </c>
      <c r="D10" s="4" t="s">
        <v>8</v>
      </c>
      <c r="E10" s="124"/>
      <c r="F10" s="125"/>
      <c r="G10" s="125"/>
    </row>
    <row r="11" spans="1:7" ht="12" thickBot="1" x14ac:dyDescent="0.25">
      <c r="A11" s="130"/>
      <c r="B11" s="96" t="s">
        <v>9</v>
      </c>
      <c r="C11" s="96" t="s">
        <v>10</v>
      </c>
      <c r="D11" s="97" t="s">
        <v>11</v>
      </c>
      <c r="E11" s="96" t="s">
        <v>12</v>
      </c>
      <c r="F11" s="97" t="s">
        <v>13</v>
      </c>
      <c r="G11" s="98" t="s">
        <v>14</v>
      </c>
    </row>
    <row r="12" spans="1:7" ht="15" customHeight="1" x14ac:dyDescent="0.2">
      <c r="A12" s="2" t="s">
        <v>67</v>
      </c>
      <c r="B12" s="77">
        <v>3119.3502880000001</v>
      </c>
      <c r="C12" s="77">
        <v>0</v>
      </c>
      <c r="D12" s="77">
        <v>3119.3502880000001</v>
      </c>
      <c r="E12" s="77">
        <v>535.67248232489999</v>
      </c>
      <c r="F12" s="77">
        <f>+D12-E12</f>
        <v>2583.6778056751</v>
      </c>
      <c r="G12" s="78">
        <f>IFERROR(IF(D12&gt;0,+(E12/D12)*100,0),0)</f>
        <v>17.172565850831432</v>
      </c>
    </row>
    <row r="13" spans="1:7" ht="15" customHeight="1" x14ac:dyDescent="0.2">
      <c r="A13" s="2" t="s">
        <v>71</v>
      </c>
      <c r="B13" s="77">
        <v>2349.2878641120001</v>
      </c>
      <c r="C13" s="77">
        <v>0</v>
      </c>
      <c r="D13" s="77">
        <v>2349.2878641120001</v>
      </c>
      <c r="E13" s="77">
        <v>166.98589136507999</v>
      </c>
      <c r="F13" s="77">
        <f t="shared" ref="F13:F24" si="0">+D13-E13</f>
        <v>2182.30197274692</v>
      </c>
      <c r="G13" s="78">
        <f t="shared" ref="G13:G24" si="1">IFERROR(IF(D13&gt;0,+(E13/D13)*100,0),0)</f>
        <v>7.1079365758439508</v>
      </c>
    </row>
    <row r="14" spans="1:7" ht="15" customHeight="1" x14ac:dyDescent="0.2">
      <c r="A14" s="2" t="s">
        <v>68</v>
      </c>
      <c r="B14" s="77">
        <v>1660.6179999999999</v>
      </c>
      <c r="C14" s="77">
        <v>0</v>
      </c>
      <c r="D14" s="77">
        <v>1660.6179999999999</v>
      </c>
      <c r="E14" s="77">
        <v>54.017124836800001</v>
      </c>
      <c r="F14" s="77">
        <f t="shared" si="0"/>
        <v>1606.6008751632</v>
      </c>
      <c r="G14" s="78">
        <f t="shared" si="1"/>
        <v>3.2528326705359092</v>
      </c>
    </row>
    <row r="15" spans="1:7" ht="15" customHeight="1" x14ac:dyDescent="0.2">
      <c r="A15" s="2" t="s">
        <v>69</v>
      </c>
      <c r="B15" s="77">
        <v>1542.617</v>
      </c>
      <c r="C15" s="77">
        <v>0</v>
      </c>
      <c r="D15" s="77">
        <v>1542.617</v>
      </c>
      <c r="E15" s="77">
        <v>126.10204444688</v>
      </c>
      <c r="F15" s="77">
        <f t="shared" si="0"/>
        <v>1416.51495555312</v>
      </c>
      <c r="G15" s="78">
        <f t="shared" si="1"/>
        <v>8.1745530126324297</v>
      </c>
    </row>
    <row r="16" spans="1:7" ht="15" customHeight="1" x14ac:dyDescent="0.2">
      <c r="A16" s="2" t="s">
        <v>70</v>
      </c>
      <c r="B16" s="77">
        <v>1332.93</v>
      </c>
      <c r="C16" s="77">
        <v>0</v>
      </c>
      <c r="D16" s="77">
        <v>1332.93</v>
      </c>
      <c r="E16" s="77">
        <v>9.6036565700000001</v>
      </c>
      <c r="F16" s="77">
        <f t="shared" si="0"/>
        <v>1323.32634343</v>
      </c>
      <c r="G16" s="78">
        <f t="shared" si="1"/>
        <v>0.7204921916379704</v>
      </c>
    </row>
    <row r="17" spans="1:7" ht="15" customHeight="1" x14ac:dyDescent="0.2">
      <c r="A17" s="2" t="s">
        <v>72</v>
      </c>
      <c r="B17" s="77">
        <v>1249.8607350000002</v>
      </c>
      <c r="C17" s="77">
        <v>0</v>
      </c>
      <c r="D17" s="77">
        <v>1249.8607350000002</v>
      </c>
      <c r="E17" s="77">
        <v>0</v>
      </c>
      <c r="F17" s="77">
        <f t="shared" si="0"/>
        <v>1249.8607350000002</v>
      </c>
      <c r="G17" s="78">
        <f t="shared" si="1"/>
        <v>0</v>
      </c>
    </row>
    <row r="18" spans="1:7" ht="15" customHeight="1" x14ac:dyDescent="0.2">
      <c r="A18" s="2" t="s">
        <v>443</v>
      </c>
      <c r="B18" s="77">
        <v>1185.2861993040001</v>
      </c>
      <c r="C18" s="77">
        <v>0</v>
      </c>
      <c r="D18" s="77">
        <v>1185.2861993040001</v>
      </c>
      <c r="E18" s="77">
        <v>113.15243865088001</v>
      </c>
      <c r="F18" s="77">
        <f t="shared" si="0"/>
        <v>1072.1337606531201</v>
      </c>
      <c r="G18" s="78">
        <f t="shared" si="1"/>
        <v>9.5464233631778654</v>
      </c>
    </row>
    <row r="19" spans="1:7" ht="15" customHeight="1" x14ac:dyDescent="0.2">
      <c r="A19" s="2" t="s">
        <v>444</v>
      </c>
      <c r="B19" s="77">
        <v>818.91449999999998</v>
      </c>
      <c r="C19" s="77">
        <v>0</v>
      </c>
      <c r="D19" s="77">
        <v>818.91449999999998</v>
      </c>
      <c r="E19" s="77">
        <v>77.273296818009996</v>
      </c>
      <c r="F19" s="77">
        <f t="shared" si="0"/>
        <v>741.64120318199002</v>
      </c>
      <c r="G19" s="78">
        <f t="shared" si="1"/>
        <v>9.4360640601686736</v>
      </c>
    </row>
    <row r="20" spans="1:7" ht="15" customHeight="1" x14ac:dyDescent="0.2">
      <c r="A20" s="2" t="s">
        <v>73</v>
      </c>
      <c r="B20" s="77">
        <v>727.00004520000005</v>
      </c>
      <c r="C20" s="77">
        <v>0</v>
      </c>
      <c r="D20" s="77">
        <v>727.00004520000005</v>
      </c>
      <c r="E20" s="77">
        <v>85.275887017810007</v>
      </c>
      <c r="F20" s="77">
        <f t="shared" si="0"/>
        <v>641.72415818219008</v>
      </c>
      <c r="G20" s="78">
        <f t="shared" si="1"/>
        <v>11.729832423098452</v>
      </c>
    </row>
    <row r="21" spans="1:7" ht="15" customHeight="1" x14ac:dyDescent="0.2">
      <c r="A21" s="2" t="s">
        <v>74</v>
      </c>
      <c r="B21" s="77">
        <v>527.58413516999997</v>
      </c>
      <c r="C21" s="77">
        <v>0</v>
      </c>
      <c r="D21" s="77">
        <v>527.58413516999997</v>
      </c>
      <c r="E21" s="77">
        <v>55.61703256509</v>
      </c>
      <c r="F21" s="77">
        <f t="shared" si="0"/>
        <v>471.96710260491</v>
      </c>
      <c r="G21" s="78">
        <f t="shared" si="1"/>
        <v>10.541831881879634</v>
      </c>
    </row>
    <row r="22" spans="1:7" ht="15" customHeight="1" x14ac:dyDescent="0.2">
      <c r="A22" s="2" t="s">
        <v>75</v>
      </c>
      <c r="B22" s="77">
        <v>498.459</v>
      </c>
      <c r="C22" s="77">
        <v>0</v>
      </c>
      <c r="D22" s="77">
        <v>498.459</v>
      </c>
      <c r="E22" s="77">
        <v>29.33386218886</v>
      </c>
      <c r="F22" s="77">
        <f t="shared" si="0"/>
        <v>469.12513781114001</v>
      </c>
      <c r="G22" s="78">
        <f t="shared" si="1"/>
        <v>5.8849097295584993</v>
      </c>
    </row>
    <row r="23" spans="1:7" ht="15" customHeight="1" x14ac:dyDescent="0.2">
      <c r="A23" s="2" t="s">
        <v>76</v>
      </c>
      <c r="B23" s="77">
        <v>378.58600000000001</v>
      </c>
      <c r="C23" s="77">
        <v>0</v>
      </c>
      <c r="D23" s="77">
        <v>378.58600000000001</v>
      </c>
      <c r="E23" s="77">
        <v>-1.5879005743399999</v>
      </c>
      <c r="F23" s="77">
        <f t="shared" si="0"/>
        <v>380.17390057434</v>
      </c>
      <c r="G23" s="78">
        <f t="shared" si="1"/>
        <v>-0.41942929066051038</v>
      </c>
    </row>
    <row r="24" spans="1:7" ht="15" customHeight="1" x14ac:dyDescent="0.2">
      <c r="A24" s="2" t="s">
        <v>77</v>
      </c>
      <c r="B24" s="77">
        <v>2728.9781206249863</v>
      </c>
      <c r="C24" s="77">
        <v>0</v>
      </c>
      <c r="D24" s="77">
        <v>2728.9781206249863</v>
      </c>
      <c r="E24" s="77">
        <v>448.47382950103338</v>
      </c>
      <c r="F24" s="77">
        <f t="shared" si="0"/>
        <v>2280.504291123953</v>
      </c>
      <c r="G24" s="78">
        <f t="shared" si="1"/>
        <v>16.433764203222143</v>
      </c>
    </row>
    <row r="25" spans="1:7" ht="14.25" customHeight="1" x14ac:dyDescent="0.2">
      <c r="A25" s="50" t="s">
        <v>78</v>
      </c>
      <c r="B25" s="90">
        <v>18119.471887410989</v>
      </c>
      <c r="C25" s="90">
        <v>0</v>
      </c>
      <c r="D25" s="90">
        <v>18119.471887410989</v>
      </c>
      <c r="E25" s="90">
        <v>1699.9196457110033</v>
      </c>
      <c r="F25" s="51">
        <f>SUM(F12:F24)</f>
        <v>16419.552241699985</v>
      </c>
      <c r="G25" s="18">
        <f>IFERROR(IF(D25&gt;0,+(E25/D25)*100,0),0)</f>
        <v>9.3817284315668736</v>
      </c>
    </row>
    <row r="26" spans="1:7" ht="12" customHeight="1" x14ac:dyDescent="0.2">
      <c r="A26" s="136" t="str">
        <f>+'C1 Total ingresos'!A24</f>
        <v>Fuente: Ministerio de Hacienda y Crédito Público. Ejecución de ingresos y gastos de las entidades del Presupuesto General de la Nación.</v>
      </c>
      <c r="B26" s="136"/>
      <c r="C26" s="136"/>
      <c r="D26" s="136"/>
      <c r="E26" s="136"/>
      <c r="F26" s="136"/>
      <c r="G26" s="136"/>
    </row>
  </sheetData>
  <mergeCells count="6">
    <mergeCell ref="B9:D9"/>
    <mergeCell ref="E9:E10"/>
    <mergeCell ref="F9:F10"/>
    <mergeCell ref="G9:G10"/>
    <mergeCell ref="A26:G26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81" t="s">
        <v>272</v>
      </c>
    </row>
    <row r="6" spans="1:10" ht="12.75" x14ac:dyDescent="0.2">
      <c r="A6" s="81" t="str">
        <f>+'C1 Total ingresos'!A6</f>
        <v>Acumulado al mes de enero de 2025</v>
      </c>
    </row>
    <row r="7" spans="1:10" x14ac:dyDescent="0.2">
      <c r="A7" s="3" t="s">
        <v>0</v>
      </c>
      <c r="B7" s="43"/>
      <c r="C7" s="43"/>
      <c r="D7" s="43"/>
      <c r="E7" s="43"/>
      <c r="F7" s="43"/>
      <c r="G7" s="43"/>
    </row>
    <row r="8" spans="1:10" ht="12" thickBot="1" x14ac:dyDescent="0.25">
      <c r="A8" s="105"/>
      <c r="B8" s="101"/>
      <c r="C8" s="101"/>
      <c r="D8" s="101"/>
      <c r="E8" s="101"/>
      <c r="F8" s="101"/>
      <c r="G8" s="101"/>
    </row>
    <row r="9" spans="1:10" ht="12" thickBot="1" x14ac:dyDescent="0.25">
      <c r="A9" s="128" t="s">
        <v>1</v>
      </c>
      <c r="B9" s="131" t="s">
        <v>2</v>
      </c>
      <c r="C9" s="131"/>
      <c r="D9" s="131"/>
      <c r="E9" s="124" t="s">
        <v>3</v>
      </c>
      <c r="F9" s="125" t="s">
        <v>4</v>
      </c>
      <c r="G9" s="125" t="s">
        <v>5</v>
      </c>
    </row>
    <row r="10" spans="1:10" ht="12.75" customHeight="1" x14ac:dyDescent="0.2">
      <c r="A10" s="129"/>
      <c r="B10" s="4" t="s">
        <v>6</v>
      </c>
      <c r="C10" s="4" t="s">
        <v>7</v>
      </c>
      <c r="D10" s="4" t="s">
        <v>8</v>
      </c>
      <c r="E10" s="124"/>
      <c r="F10" s="125"/>
      <c r="G10" s="125"/>
    </row>
    <row r="11" spans="1:10" ht="12" thickBot="1" x14ac:dyDescent="0.25">
      <c r="A11" s="130"/>
      <c r="B11" s="96" t="s">
        <v>9</v>
      </c>
      <c r="C11" s="96" t="s">
        <v>10</v>
      </c>
      <c r="D11" s="97" t="s">
        <v>11</v>
      </c>
      <c r="E11" s="96" t="s">
        <v>12</v>
      </c>
      <c r="F11" s="97" t="s">
        <v>13</v>
      </c>
      <c r="G11" s="98" t="s">
        <v>79</v>
      </c>
    </row>
    <row r="12" spans="1:10" ht="14.25" customHeight="1" x14ac:dyDescent="0.2">
      <c r="A12" s="2" t="s">
        <v>80</v>
      </c>
      <c r="B12" s="77">
        <v>3941.6898533089998</v>
      </c>
      <c r="C12" s="77">
        <v>0</v>
      </c>
      <c r="D12" s="77">
        <v>3941.6898533089998</v>
      </c>
      <c r="E12" s="77">
        <v>274.48624222064001</v>
      </c>
      <c r="F12" s="77">
        <f>+D12-E12</f>
        <v>3667.2036110883596</v>
      </c>
      <c r="G12" s="78">
        <f>IFERROR(IF(D12&gt;0,+(E12/D12)*100,0),0)</f>
        <v>6.9636691986360164</v>
      </c>
      <c r="I12" s="47"/>
      <c r="J12" s="47"/>
    </row>
    <row r="13" spans="1:10" ht="14.25" customHeight="1" x14ac:dyDescent="0.2">
      <c r="A13" s="2" t="s">
        <v>81</v>
      </c>
      <c r="B13" s="77">
        <v>90</v>
      </c>
      <c r="C13" s="77">
        <v>0</v>
      </c>
      <c r="D13" s="77">
        <v>90</v>
      </c>
      <c r="E13" s="77">
        <v>9.7500047130000009</v>
      </c>
      <c r="F13" s="77">
        <f>+D13-E13</f>
        <v>80.249995287000004</v>
      </c>
      <c r="G13" s="78">
        <f>IFERROR(IF(D13&gt;0,+(E13/D13)*100,0),0)</f>
        <v>10.83333857</v>
      </c>
    </row>
    <row r="14" spans="1:10" ht="15.75" customHeight="1" x14ac:dyDescent="0.2">
      <c r="A14" s="50" t="s">
        <v>82</v>
      </c>
      <c r="B14" s="90">
        <v>4031.6898533089998</v>
      </c>
      <c r="C14" s="90">
        <v>0</v>
      </c>
      <c r="D14" s="90">
        <v>4031.6898533089998</v>
      </c>
      <c r="E14" s="90">
        <v>284.23624693364002</v>
      </c>
      <c r="F14" s="51">
        <f>SUM(F12:F13)</f>
        <v>3747.4536063753594</v>
      </c>
      <c r="G14" s="18">
        <f>+(E14/D14)*100</f>
        <v>7.0500523918116818</v>
      </c>
    </row>
    <row r="15" spans="1:10" x14ac:dyDescent="0.2">
      <c r="A15" s="19" t="str">
        <f>+'C1 Total ingresos'!A24</f>
        <v>Fuente: Ministerio de Hacienda y Crédito Público. Ejecución de ingresos y gastos de las entidades del Presupuesto General de la Nación.</v>
      </c>
      <c r="B15" s="20"/>
      <c r="C15" s="20"/>
      <c r="D15" s="20"/>
      <c r="E15" s="20"/>
      <c r="F15" s="20"/>
      <c r="G15" s="20"/>
    </row>
    <row r="20" spans="4:7" x14ac:dyDescent="0.2">
      <c r="D20" s="54"/>
      <c r="E20" s="54"/>
      <c r="F20" s="54"/>
      <c r="G20" s="54"/>
    </row>
    <row r="21" spans="4:7" x14ac:dyDescent="0.2">
      <c r="D21" s="54"/>
      <c r="E21" s="54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7"/>
  <sheetViews>
    <sheetView showGridLines="0" workbookViewId="0">
      <pane xSplit="2" ySplit="11" topLeftCell="C12" activePane="bottomRight" state="frozen"/>
      <selection activeCell="B9" sqref="B9:H10"/>
      <selection pane="topRight" activeCell="B9" sqref="B9:H10"/>
      <selection pane="bottomLeft" activeCell="B9" sqref="B9:H10"/>
      <selection pane="bottomRight" activeCell="C16" sqref="C16"/>
    </sheetView>
  </sheetViews>
  <sheetFormatPr baseColWidth="10" defaultRowHeight="12.75" x14ac:dyDescent="0.2"/>
  <cols>
    <col min="1" max="1" width="9.28515625" style="55" customWidth="1"/>
    <col min="2" max="2" width="78" style="55" bestFit="1" customWidth="1"/>
    <col min="3" max="3" width="9.5703125" style="55" bestFit="1" customWidth="1"/>
    <col min="4" max="4" width="11.5703125" style="55" bestFit="1" customWidth="1"/>
    <col min="5" max="6" width="9.5703125" style="55" bestFit="1" customWidth="1"/>
    <col min="7" max="7" width="13.85546875" style="55" customWidth="1"/>
    <col min="8" max="8" width="14.42578125" style="55" customWidth="1"/>
    <col min="9" max="10" width="12.7109375" style="55" customWidth="1"/>
    <col min="11" max="11" width="34" style="55" customWidth="1"/>
    <col min="12" max="12" width="18.5703125" style="55" customWidth="1"/>
    <col min="13" max="13" width="17.42578125" style="55" customWidth="1"/>
    <col min="14" max="14" width="16" style="55" bestFit="1" customWidth="1"/>
    <col min="15" max="15" width="17.42578125" style="55" customWidth="1"/>
    <col min="16" max="17" width="16.42578125" style="55" bestFit="1" customWidth="1"/>
    <col min="18" max="253" width="11.42578125" style="55"/>
    <col min="254" max="254" width="9.28515625" style="55" customWidth="1"/>
    <col min="255" max="255" width="61" style="55" customWidth="1"/>
    <col min="256" max="256" width="9.5703125" style="55" bestFit="1" customWidth="1"/>
    <col min="257" max="257" width="11.5703125" style="55" bestFit="1" customWidth="1"/>
    <col min="258" max="259" width="9.5703125" style="55" bestFit="1" customWidth="1"/>
    <col min="260" max="260" width="13.85546875" style="55" customWidth="1"/>
    <col min="261" max="261" width="14.42578125" style="55" customWidth="1"/>
    <col min="262" max="266" width="12.7109375" style="55" customWidth="1"/>
    <col min="267" max="267" width="34" style="55" customWidth="1"/>
    <col min="268" max="268" width="18.5703125" style="55" customWidth="1"/>
    <col min="269" max="269" width="17.42578125" style="55" customWidth="1"/>
    <col min="270" max="270" width="16" style="55" bestFit="1" customWidth="1"/>
    <col min="271" max="271" width="17.42578125" style="55" customWidth="1"/>
    <col min="272" max="273" width="16.42578125" style="55" bestFit="1" customWidth="1"/>
    <col min="274" max="509" width="11.42578125" style="55"/>
    <col min="510" max="510" width="9.28515625" style="55" customWidth="1"/>
    <col min="511" max="511" width="61" style="55" customWidth="1"/>
    <col min="512" max="512" width="9.5703125" style="55" bestFit="1" customWidth="1"/>
    <col min="513" max="513" width="11.5703125" style="55" bestFit="1" customWidth="1"/>
    <col min="514" max="515" width="9.5703125" style="55" bestFit="1" customWidth="1"/>
    <col min="516" max="516" width="13.85546875" style="55" customWidth="1"/>
    <col min="517" max="517" width="14.42578125" style="55" customWidth="1"/>
    <col min="518" max="522" width="12.7109375" style="55" customWidth="1"/>
    <col min="523" max="523" width="34" style="55" customWidth="1"/>
    <col min="524" max="524" width="18.5703125" style="55" customWidth="1"/>
    <col min="525" max="525" width="17.42578125" style="55" customWidth="1"/>
    <col min="526" max="526" width="16" style="55" bestFit="1" customWidth="1"/>
    <col min="527" max="527" width="17.42578125" style="55" customWidth="1"/>
    <col min="528" max="529" width="16.42578125" style="55" bestFit="1" customWidth="1"/>
    <col min="530" max="765" width="11.42578125" style="55"/>
    <col min="766" max="766" width="9.28515625" style="55" customWidth="1"/>
    <col min="767" max="767" width="61" style="55" customWidth="1"/>
    <col min="768" max="768" width="9.5703125" style="55" bestFit="1" customWidth="1"/>
    <col min="769" max="769" width="11.5703125" style="55" bestFit="1" customWidth="1"/>
    <col min="770" max="771" width="9.5703125" style="55" bestFit="1" customWidth="1"/>
    <col min="772" max="772" width="13.85546875" style="55" customWidth="1"/>
    <col min="773" max="773" width="14.42578125" style="55" customWidth="1"/>
    <col min="774" max="778" width="12.7109375" style="55" customWidth="1"/>
    <col min="779" max="779" width="34" style="55" customWidth="1"/>
    <col min="780" max="780" width="18.5703125" style="55" customWidth="1"/>
    <col min="781" max="781" width="17.42578125" style="55" customWidth="1"/>
    <col min="782" max="782" width="16" style="55" bestFit="1" customWidth="1"/>
    <col min="783" max="783" width="17.42578125" style="55" customWidth="1"/>
    <col min="784" max="785" width="16.42578125" style="55" bestFit="1" customWidth="1"/>
    <col min="786" max="1021" width="11.42578125" style="55"/>
    <col min="1022" max="1022" width="9.28515625" style="55" customWidth="1"/>
    <col min="1023" max="1023" width="61" style="55" customWidth="1"/>
    <col min="1024" max="1024" width="9.5703125" style="55" bestFit="1" customWidth="1"/>
    <col min="1025" max="1025" width="11.5703125" style="55" bestFit="1" customWidth="1"/>
    <col min="1026" max="1027" width="9.5703125" style="55" bestFit="1" customWidth="1"/>
    <col min="1028" max="1028" width="13.85546875" style="55" customWidth="1"/>
    <col min="1029" max="1029" width="14.42578125" style="55" customWidth="1"/>
    <col min="1030" max="1034" width="12.7109375" style="55" customWidth="1"/>
    <col min="1035" max="1035" width="34" style="55" customWidth="1"/>
    <col min="1036" max="1036" width="18.5703125" style="55" customWidth="1"/>
    <col min="1037" max="1037" width="17.42578125" style="55" customWidth="1"/>
    <col min="1038" max="1038" width="16" style="55" bestFit="1" customWidth="1"/>
    <col min="1039" max="1039" width="17.42578125" style="55" customWidth="1"/>
    <col min="1040" max="1041" width="16.42578125" style="55" bestFit="1" customWidth="1"/>
    <col min="1042" max="1277" width="11.42578125" style="55"/>
    <col min="1278" max="1278" width="9.28515625" style="55" customWidth="1"/>
    <col min="1279" max="1279" width="61" style="55" customWidth="1"/>
    <col min="1280" max="1280" width="9.5703125" style="55" bestFit="1" customWidth="1"/>
    <col min="1281" max="1281" width="11.5703125" style="55" bestFit="1" customWidth="1"/>
    <col min="1282" max="1283" width="9.5703125" style="55" bestFit="1" customWidth="1"/>
    <col min="1284" max="1284" width="13.85546875" style="55" customWidth="1"/>
    <col min="1285" max="1285" width="14.42578125" style="55" customWidth="1"/>
    <col min="1286" max="1290" width="12.7109375" style="55" customWidth="1"/>
    <col min="1291" max="1291" width="34" style="55" customWidth="1"/>
    <col min="1292" max="1292" width="18.5703125" style="55" customWidth="1"/>
    <col min="1293" max="1293" width="17.42578125" style="55" customWidth="1"/>
    <col min="1294" max="1294" width="16" style="55" bestFit="1" customWidth="1"/>
    <col min="1295" max="1295" width="17.42578125" style="55" customWidth="1"/>
    <col min="1296" max="1297" width="16.42578125" style="55" bestFit="1" customWidth="1"/>
    <col min="1298" max="1533" width="11.42578125" style="55"/>
    <col min="1534" max="1534" width="9.28515625" style="55" customWidth="1"/>
    <col min="1535" max="1535" width="61" style="55" customWidth="1"/>
    <col min="1536" max="1536" width="9.5703125" style="55" bestFit="1" customWidth="1"/>
    <col min="1537" max="1537" width="11.5703125" style="55" bestFit="1" customWidth="1"/>
    <col min="1538" max="1539" width="9.5703125" style="55" bestFit="1" customWidth="1"/>
    <col min="1540" max="1540" width="13.85546875" style="55" customWidth="1"/>
    <col min="1541" max="1541" width="14.42578125" style="55" customWidth="1"/>
    <col min="1542" max="1546" width="12.7109375" style="55" customWidth="1"/>
    <col min="1547" max="1547" width="34" style="55" customWidth="1"/>
    <col min="1548" max="1548" width="18.5703125" style="55" customWidth="1"/>
    <col min="1549" max="1549" width="17.42578125" style="55" customWidth="1"/>
    <col min="1550" max="1550" width="16" style="55" bestFit="1" customWidth="1"/>
    <col min="1551" max="1551" width="17.42578125" style="55" customWidth="1"/>
    <col min="1552" max="1553" width="16.42578125" style="55" bestFit="1" customWidth="1"/>
    <col min="1554" max="1789" width="11.42578125" style="55"/>
    <col min="1790" max="1790" width="9.28515625" style="55" customWidth="1"/>
    <col min="1791" max="1791" width="61" style="55" customWidth="1"/>
    <col min="1792" max="1792" width="9.5703125" style="55" bestFit="1" customWidth="1"/>
    <col min="1793" max="1793" width="11.5703125" style="55" bestFit="1" customWidth="1"/>
    <col min="1794" max="1795" width="9.5703125" style="55" bestFit="1" customWidth="1"/>
    <col min="1796" max="1796" width="13.85546875" style="55" customWidth="1"/>
    <col min="1797" max="1797" width="14.42578125" style="55" customWidth="1"/>
    <col min="1798" max="1802" width="12.7109375" style="55" customWidth="1"/>
    <col min="1803" max="1803" width="34" style="55" customWidth="1"/>
    <col min="1804" max="1804" width="18.5703125" style="55" customWidth="1"/>
    <col min="1805" max="1805" width="17.42578125" style="55" customWidth="1"/>
    <col min="1806" max="1806" width="16" style="55" bestFit="1" customWidth="1"/>
    <col min="1807" max="1807" width="17.42578125" style="55" customWidth="1"/>
    <col min="1808" max="1809" width="16.42578125" style="55" bestFit="1" customWidth="1"/>
    <col min="1810" max="2045" width="11.42578125" style="55"/>
    <col min="2046" max="2046" width="9.28515625" style="55" customWidth="1"/>
    <col min="2047" max="2047" width="61" style="55" customWidth="1"/>
    <col min="2048" max="2048" width="9.5703125" style="55" bestFit="1" customWidth="1"/>
    <col min="2049" max="2049" width="11.5703125" style="55" bestFit="1" customWidth="1"/>
    <col min="2050" max="2051" width="9.5703125" style="55" bestFit="1" customWidth="1"/>
    <col min="2052" max="2052" width="13.85546875" style="55" customWidth="1"/>
    <col min="2053" max="2053" width="14.42578125" style="55" customWidth="1"/>
    <col min="2054" max="2058" width="12.7109375" style="55" customWidth="1"/>
    <col min="2059" max="2059" width="34" style="55" customWidth="1"/>
    <col min="2060" max="2060" width="18.5703125" style="55" customWidth="1"/>
    <col min="2061" max="2061" width="17.42578125" style="55" customWidth="1"/>
    <col min="2062" max="2062" width="16" style="55" bestFit="1" customWidth="1"/>
    <col min="2063" max="2063" width="17.42578125" style="55" customWidth="1"/>
    <col min="2064" max="2065" width="16.42578125" style="55" bestFit="1" customWidth="1"/>
    <col min="2066" max="2301" width="11.42578125" style="55"/>
    <col min="2302" max="2302" width="9.28515625" style="55" customWidth="1"/>
    <col min="2303" max="2303" width="61" style="55" customWidth="1"/>
    <col min="2304" max="2304" width="9.5703125" style="55" bestFit="1" customWidth="1"/>
    <col min="2305" max="2305" width="11.5703125" style="55" bestFit="1" customWidth="1"/>
    <col min="2306" max="2307" width="9.5703125" style="55" bestFit="1" customWidth="1"/>
    <col min="2308" max="2308" width="13.85546875" style="55" customWidth="1"/>
    <col min="2309" max="2309" width="14.42578125" style="55" customWidth="1"/>
    <col min="2310" max="2314" width="12.7109375" style="55" customWidth="1"/>
    <col min="2315" max="2315" width="34" style="55" customWidth="1"/>
    <col min="2316" max="2316" width="18.5703125" style="55" customWidth="1"/>
    <col min="2317" max="2317" width="17.42578125" style="55" customWidth="1"/>
    <col min="2318" max="2318" width="16" style="55" bestFit="1" customWidth="1"/>
    <col min="2319" max="2319" width="17.42578125" style="55" customWidth="1"/>
    <col min="2320" max="2321" width="16.42578125" style="55" bestFit="1" customWidth="1"/>
    <col min="2322" max="2557" width="11.42578125" style="55"/>
    <col min="2558" max="2558" width="9.28515625" style="55" customWidth="1"/>
    <col min="2559" max="2559" width="61" style="55" customWidth="1"/>
    <col min="2560" max="2560" width="9.5703125" style="55" bestFit="1" customWidth="1"/>
    <col min="2561" max="2561" width="11.5703125" style="55" bestFit="1" customWidth="1"/>
    <col min="2562" max="2563" width="9.5703125" style="55" bestFit="1" customWidth="1"/>
    <col min="2564" max="2564" width="13.85546875" style="55" customWidth="1"/>
    <col min="2565" max="2565" width="14.42578125" style="55" customWidth="1"/>
    <col min="2566" max="2570" width="12.7109375" style="55" customWidth="1"/>
    <col min="2571" max="2571" width="34" style="55" customWidth="1"/>
    <col min="2572" max="2572" width="18.5703125" style="55" customWidth="1"/>
    <col min="2573" max="2573" width="17.42578125" style="55" customWidth="1"/>
    <col min="2574" max="2574" width="16" style="55" bestFit="1" customWidth="1"/>
    <col min="2575" max="2575" width="17.42578125" style="55" customWidth="1"/>
    <col min="2576" max="2577" width="16.42578125" style="55" bestFit="1" customWidth="1"/>
    <col min="2578" max="2813" width="11.42578125" style="55"/>
    <col min="2814" max="2814" width="9.28515625" style="55" customWidth="1"/>
    <col min="2815" max="2815" width="61" style="55" customWidth="1"/>
    <col min="2816" max="2816" width="9.5703125" style="55" bestFit="1" customWidth="1"/>
    <col min="2817" max="2817" width="11.5703125" style="55" bestFit="1" customWidth="1"/>
    <col min="2818" max="2819" width="9.5703125" style="55" bestFit="1" customWidth="1"/>
    <col min="2820" max="2820" width="13.85546875" style="55" customWidth="1"/>
    <col min="2821" max="2821" width="14.42578125" style="55" customWidth="1"/>
    <col min="2822" max="2826" width="12.7109375" style="55" customWidth="1"/>
    <col min="2827" max="2827" width="34" style="55" customWidth="1"/>
    <col min="2828" max="2828" width="18.5703125" style="55" customWidth="1"/>
    <col min="2829" max="2829" width="17.42578125" style="55" customWidth="1"/>
    <col min="2830" max="2830" width="16" style="55" bestFit="1" customWidth="1"/>
    <col min="2831" max="2831" width="17.42578125" style="55" customWidth="1"/>
    <col min="2832" max="2833" width="16.42578125" style="55" bestFit="1" customWidth="1"/>
    <col min="2834" max="3069" width="11.42578125" style="55"/>
    <col min="3070" max="3070" width="9.28515625" style="55" customWidth="1"/>
    <col min="3071" max="3071" width="61" style="55" customWidth="1"/>
    <col min="3072" max="3072" width="9.5703125" style="55" bestFit="1" customWidth="1"/>
    <col min="3073" max="3073" width="11.5703125" style="55" bestFit="1" customWidth="1"/>
    <col min="3074" max="3075" width="9.5703125" style="55" bestFit="1" customWidth="1"/>
    <col min="3076" max="3076" width="13.85546875" style="55" customWidth="1"/>
    <col min="3077" max="3077" width="14.42578125" style="55" customWidth="1"/>
    <col min="3078" max="3082" width="12.7109375" style="55" customWidth="1"/>
    <col min="3083" max="3083" width="34" style="55" customWidth="1"/>
    <col min="3084" max="3084" width="18.5703125" style="55" customWidth="1"/>
    <col min="3085" max="3085" width="17.42578125" style="55" customWidth="1"/>
    <col min="3086" max="3086" width="16" style="55" bestFit="1" customWidth="1"/>
    <col min="3087" max="3087" width="17.42578125" style="55" customWidth="1"/>
    <col min="3088" max="3089" width="16.42578125" style="55" bestFit="1" customWidth="1"/>
    <col min="3090" max="3325" width="11.42578125" style="55"/>
    <col min="3326" max="3326" width="9.28515625" style="55" customWidth="1"/>
    <col min="3327" max="3327" width="61" style="55" customWidth="1"/>
    <col min="3328" max="3328" width="9.5703125" style="55" bestFit="1" customWidth="1"/>
    <col min="3329" max="3329" width="11.5703125" style="55" bestFit="1" customWidth="1"/>
    <col min="3330" max="3331" width="9.5703125" style="55" bestFit="1" customWidth="1"/>
    <col min="3332" max="3332" width="13.85546875" style="55" customWidth="1"/>
    <col min="3333" max="3333" width="14.42578125" style="55" customWidth="1"/>
    <col min="3334" max="3338" width="12.7109375" style="55" customWidth="1"/>
    <col min="3339" max="3339" width="34" style="55" customWidth="1"/>
    <col min="3340" max="3340" width="18.5703125" style="55" customWidth="1"/>
    <col min="3341" max="3341" width="17.42578125" style="55" customWidth="1"/>
    <col min="3342" max="3342" width="16" style="55" bestFit="1" customWidth="1"/>
    <col min="3343" max="3343" width="17.42578125" style="55" customWidth="1"/>
    <col min="3344" max="3345" width="16.42578125" style="55" bestFit="1" customWidth="1"/>
    <col min="3346" max="3581" width="11.42578125" style="55"/>
    <col min="3582" max="3582" width="9.28515625" style="55" customWidth="1"/>
    <col min="3583" max="3583" width="61" style="55" customWidth="1"/>
    <col min="3584" max="3584" width="9.5703125" style="55" bestFit="1" customWidth="1"/>
    <col min="3585" max="3585" width="11.5703125" style="55" bestFit="1" customWidth="1"/>
    <col min="3586" max="3587" width="9.5703125" style="55" bestFit="1" customWidth="1"/>
    <col min="3588" max="3588" width="13.85546875" style="55" customWidth="1"/>
    <col min="3589" max="3589" width="14.42578125" style="55" customWidth="1"/>
    <col min="3590" max="3594" width="12.7109375" style="55" customWidth="1"/>
    <col min="3595" max="3595" width="34" style="55" customWidth="1"/>
    <col min="3596" max="3596" width="18.5703125" style="55" customWidth="1"/>
    <col min="3597" max="3597" width="17.42578125" style="55" customWidth="1"/>
    <col min="3598" max="3598" width="16" style="55" bestFit="1" customWidth="1"/>
    <col min="3599" max="3599" width="17.42578125" style="55" customWidth="1"/>
    <col min="3600" max="3601" width="16.42578125" style="55" bestFit="1" customWidth="1"/>
    <col min="3602" max="3837" width="11.42578125" style="55"/>
    <col min="3838" max="3838" width="9.28515625" style="55" customWidth="1"/>
    <col min="3839" max="3839" width="61" style="55" customWidth="1"/>
    <col min="3840" max="3840" width="9.5703125" style="55" bestFit="1" customWidth="1"/>
    <col min="3841" max="3841" width="11.5703125" style="55" bestFit="1" customWidth="1"/>
    <col min="3842" max="3843" width="9.5703125" style="55" bestFit="1" customWidth="1"/>
    <col min="3844" max="3844" width="13.85546875" style="55" customWidth="1"/>
    <col min="3845" max="3845" width="14.42578125" style="55" customWidth="1"/>
    <col min="3846" max="3850" width="12.7109375" style="55" customWidth="1"/>
    <col min="3851" max="3851" width="34" style="55" customWidth="1"/>
    <col min="3852" max="3852" width="18.5703125" style="55" customWidth="1"/>
    <col min="3853" max="3853" width="17.42578125" style="55" customWidth="1"/>
    <col min="3854" max="3854" width="16" style="55" bestFit="1" customWidth="1"/>
    <col min="3855" max="3855" width="17.42578125" style="55" customWidth="1"/>
    <col min="3856" max="3857" width="16.42578125" style="55" bestFit="1" customWidth="1"/>
    <col min="3858" max="4093" width="11.42578125" style="55"/>
    <col min="4094" max="4094" width="9.28515625" style="55" customWidth="1"/>
    <col min="4095" max="4095" width="61" style="55" customWidth="1"/>
    <col min="4096" max="4096" width="9.5703125" style="55" bestFit="1" customWidth="1"/>
    <col min="4097" max="4097" width="11.5703125" style="55" bestFit="1" customWidth="1"/>
    <col min="4098" max="4099" width="9.5703125" style="55" bestFit="1" customWidth="1"/>
    <col min="4100" max="4100" width="13.85546875" style="55" customWidth="1"/>
    <col min="4101" max="4101" width="14.42578125" style="55" customWidth="1"/>
    <col min="4102" max="4106" width="12.7109375" style="55" customWidth="1"/>
    <col min="4107" max="4107" width="34" style="55" customWidth="1"/>
    <col min="4108" max="4108" width="18.5703125" style="55" customWidth="1"/>
    <col min="4109" max="4109" width="17.42578125" style="55" customWidth="1"/>
    <col min="4110" max="4110" width="16" style="55" bestFit="1" customWidth="1"/>
    <col min="4111" max="4111" width="17.42578125" style="55" customWidth="1"/>
    <col min="4112" max="4113" width="16.42578125" style="55" bestFit="1" customWidth="1"/>
    <col min="4114" max="4349" width="11.42578125" style="55"/>
    <col min="4350" max="4350" width="9.28515625" style="55" customWidth="1"/>
    <col min="4351" max="4351" width="61" style="55" customWidth="1"/>
    <col min="4352" max="4352" width="9.5703125" style="55" bestFit="1" customWidth="1"/>
    <col min="4353" max="4353" width="11.5703125" style="55" bestFit="1" customWidth="1"/>
    <col min="4354" max="4355" width="9.5703125" style="55" bestFit="1" customWidth="1"/>
    <col min="4356" max="4356" width="13.85546875" style="55" customWidth="1"/>
    <col min="4357" max="4357" width="14.42578125" style="55" customWidth="1"/>
    <col min="4358" max="4362" width="12.7109375" style="55" customWidth="1"/>
    <col min="4363" max="4363" width="34" style="55" customWidth="1"/>
    <col min="4364" max="4364" width="18.5703125" style="55" customWidth="1"/>
    <col min="4365" max="4365" width="17.42578125" style="55" customWidth="1"/>
    <col min="4366" max="4366" width="16" style="55" bestFit="1" customWidth="1"/>
    <col min="4367" max="4367" width="17.42578125" style="55" customWidth="1"/>
    <col min="4368" max="4369" width="16.42578125" style="55" bestFit="1" customWidth="1"/>
    <col min="4370" max="4605" width="11.42578125" style="55"/>
    <col min="4606" max="4606" width="9.28515625" style="55" customWidth="1"/>
    <col min="4607" max="4607" width="61" style="55" customWidth="1"/>
    <col min="4608" max="4608" width="9.5703125" style="55" bestFit="1" customWidth="1"/>
    <col min="4609" max="4609" width="11.5703125" style="55" bestFit="1" customWidth="1"/>
    <col min="4610" max="4611" width="9.5703125" style="55" bestFit="1" customWidth="1"/>
    <col min="4612" max="4612" width="13.85546875" style="55" customWidth="1"/>
    <col min="4613" max="4613" width="14.42578125" style="55" customWidth="1"/>
    <col min="4614" max="4618" width="12.7109375" style="55" customWidth="1"/>
    <col min="4619" max="4619" width="34" style="55" customWidth="1"/>
    <col min="4620" max="4620" width="18.5703125" style="55" customWidth="1"/>
    <col min="4621" max="4621" width="17.42578125" style="55" customWidth="1"/>
    <col min="4622" max="4622" width="16" style="55" bestFit="1" customWidth="1"/>
    <col min="4623" max="4623" width="17.42578125" style="55" customWidth="1"/>
    <col min="4624" max="4625" width="16.42578125" style="55" bestFit="1" customWidth="1"/>
    <col min="4626" max="4861" width="11.42578125" style="55"/>
    <col min="4862" max="4862" width="9.28515625" style="55" customWidth="1"/>
    <col min="4863" max="4863" width="61" style="55" customWidth="1"/>
    <col min="4864" max="4864" width="9.5703125" style="55" bestFit="1" customWidth="1"/>
    <col min="4865" max="4865" width="11.5703125" style="55" bestFit="1" customWidth="1"/>
    <col min="4866" max="4867" width="9.5703125" style="55" bestFit="1" customWidth="1"/>
    <col min="4868" max="4868" width="13.85546875" style="55" customWidth="1"/>
    <col min="4869" max="4869" width="14.42578125" style="55" customWidth="1"/>
    <col min="4870" max="4874" width="12.7109375" style="55" customWidth="1"/>
    <col min="4875" max="4875" width="34" style="55" customWidth="1"/>
    <col min="4876" max="4876" width="18.5703125" style="55" customWidth="1"/>
    <col min="4877" max="4877" width="17.42578125" style="55" customWidth="1"/>
    <col min="4878" max="4878" width="16" style="55" bestFit="1" customWidth="1"/>
    <col min="4879" max="4879" width="17.42578125" style="55" customWidth="1"/>
    <col min="4880" max="4881" width="16.42578125" style="55" bestFit="1" customWidth="1"/>
    <col min="4882" max="5117" width="11.42578125" style="55"/>
    <col min="5118" max="5118" width="9.28515625" style="55" customWidth="1"/>
    <col min="5119" max="5119" width="61" style="55" customWidth="1"/>
    <col min="5120" max="5120" width="9.5703125" style="55" bestFit="1" customWidth="1"/>
    <col min="5121" max="5121" width="11.5703125" style="55" bestFit="1" customWidth="1"/>
    <col min="5122" max="5123" width="9.5703125" style="55" bestFit="1" customWidth="1"/>
    <col min="5124" max="5124" width="13.85546875" style="55" customWidth="1"/>
    <col min="5125" max="5125" width="14.42578125" style="55" customWidth="1"/>
    <col min="5126" max="5130" width="12.7109375" style="55" customWidth="1"/>
    <col min="5131" max="5131" width="34" style="55" customWidth="1"/>
    <col min="5132" max="5132" width="18.5703125" style="55" customWidth="1"/>
    <col min="5133" max="5133" width="17.42578125" style="55" customWidth="1"/>
    <col min="5134" max="5134" width="16" style="55" bestFit="1" customWidth="1"/>
    <col min="5135" max="5135" width="17.42578125" style="55" customWidth="1"/>
    <col min="5136" max="5137" width="16.42578125" style="55" bestFit="1" customWidth="1"/>
    <col min="5138" max="5373" width="11.42578125" style="55"/>
    <col min="5374" max="5374" width="9.28515625" style="55" customWidth="1"/>
    <col min="5375" max="5375" width="61" style="55" customWidth="1"/>
    <col min="5376" max="5376" width="9.5703125" style="55" bestFit="1" customWidth="1"/>
    <col min="5377" max="5377" width="11.5703125" style="55" bestFit="1" customWidth="1"/>
    <col min="5378" max="5379" width="9.5703125" style="55" bestFit="1" customWidth="1"/>
    <col min="5380" max="5380" width="13.85546875" style="55" customWidth="1"/>
    <col min="5381" max="5381" width="14.42578125" style="55" customWidth="1"/>
    <col min="5382" max="5386" width="12.7109375" style="55" customWidth="1"/>
    <col min="5387" max="5387" width="34" style="55" customWidth="1"/>
    <col min="5388" max="5388" width="18.5703125" style="55" customWidth="1"/>
    <col min="5389" max="5389" width="17.42578125" style="55" customWidth="1"/>
    <col min="5390" max="5390" width="16" style="55" bestFit="1" customWidth="1"/>
    <col min="5391" max="5391" width="17.42578125" style="55" customWidth="1"/>
    <col min="5392" max="5393" width="16.42578125" style="55" bestFit="1" customWidth="1"/>
    <col min="5394" max="5629" width="11.42578125" style="55"/>
    <col min="5630" max="5630" width="9.28515625" style="55" customWidth="1"/>
    <col min="5631" max="5631" width="61" style="55" customWidth="1"/>
    <col min="5632" max="5632" width="9.5703125" style="55" bestFit="1" customWidth="1"/>
    <col min="5633" max="5633" width="11.5703125" style="55" bestFit="1" customWidth="1"/>
    <col min="5634" max="5635" width="9.5703125" style="55" bestFit="1" customWidth="1"/>
    <col min="5636" max="5636" width="13.85546875" style="55" customWidth="1"/>
    <col min="5637" max="5637" width="14.42578125" style="55" customWidth="1"/>
    <col min="5638" max="5642" width="12.7109375" style="55" customWidth="1"/>
    <col min="5643" max="5643" width="34" style="55" customWidth="1"/>
    <col min="5644" max="5644" width="18.5703125" style="55" customWidth="1"/>
    <col min="5645" max="5645" width="17.42578125" style="55" customWidth="1"/>
    <col min="5646" max="5646" width="16" style="55" bestFit="1" customWidth="1"/>
    <col min="5647" max="5647" width="17.42578125" style="55" customWidth="1"/>
    <col min="5648" max="5649" width="16.42578125" style="55" bestFit="1" customWidth="1"/>
    <col min="5650" max="5885" width="11.42578125" style="55"/>
    <col min="5886" max="5886" width="9.28515625" style="55" customWidth="1"/>
    <col min="5887" max="5887" width="61" style="55" customWidth="1"/>
    <col min="5888" max="5888" width="9.5703125" style="55" bestFit="1" customWidth="1"/>
    <col min="5889" max="5889" width="11.5703125" style="55" bestFit="1" customWidth="1"/>
    <col min="5890" max="5891" width="9.5703125" style="55" bestFit="1" customWidth="1"/>
    <col min="5892" max="5892" width="13.85546875" style="55" customWidth="1"/>
    <col min="5893" max="5893" width="14.42578125" style="55" customWidth="1"/>
    <col min="5894" max="5898" width="12.7109375" style="55" customWidth="1"/>
    <col min="5899" max="5899" width="34" style="55" customWidth="1"/>
    <col min="5900" max="5900" width="18.5703125" style="55" customWidth="1"/>
    <col min="5901" max="5901" width="17.42578125" style="55" customWidth="1"/>
    <col min="5902" max="5902" width="16" style="55" bestFit="1" customWidth="1"/>
    <col min="5903" max="5903" width="17.42578125" style="55" customWidth="1"/>
    <col min="5904" max="5905" width="16.42578125" style="55" bestFit="1" customWidth="1"/>
    <col min="5906" max="6141" width="11.42578125" style="55"/>
    <col min="6142" max="6142" width="9.28515625" style="55" customWidth="1"/>
    <col min="6143" max="6143" width="61" style="55" customWidth="1"/>
    <col min="6144" max="6144" width="9.5703125" style="55" bestFit="1" customWidth="1"/>
    <col min="6145" max="6145" width="11.5703125" style="55" bestFit="1" customWidth="1"/>
    <col min="6146" max="6147" width="9.5703125" style="55" bestFit="1" customWidth="1"/>
    <col min="6148" max="6148" width="13.85546875" style="55" customWidth="1"/>
    <col min="6149" max="6149" width="14.42578125" style="55" customWidth="1"/>
    <col min="6150" max="6154" width="12.7109375" style="55" customWidth="1"/>
    <col min="6155" max="6155" width="34" style="55" customWidth="1"/>
    <col min="6156" max="6156" width="18.5703125" style="55" customWidth="1"/>
    <col min="6157" max="6157" width="17.42578125" style="55" customWidth="1"/>
    <col min="6158" max="6158" width="16" style="55" bestFit="1" customWidth="1"/>
    <col min="6159" max="6159" width="17.42578125" style="55" customWidth="1"/>
    <col min="6160" max="6161" width="16.42578125" style="55" bestFit="1" customWidth="1"/>
    <col min="6162" max="6397" width="11.42578125" style="55"/>
    <col min="6398" max="6398" width="9.28515625" style="55" customWidth="1"/>
    <col min="6399" max="6399" width="61" style="55" customWidth="1"/>
    <col min="6400" max="6400" width="9.5703125" style="55" bestFit="1" customWidth="1"/>
    <col min="6401" max="6401" width="11.5703125" style="55" bestFit="1" customWidth="1"/>
    <col min="6402" max="6403" width="9.5703125" style="55" bestFit="1" customWidth="1"/>
    <col min="6404" max="6404" width="13.85546875" style="55" customWidth="1"/>
    <col min="6405" max="6405" width="14.42578125" style="55" customWidth="1"/>
    <col min="6406" max="6410" width="12.7109375" style="55" customWidth="1"/>
    <col min="6411" max="6411" width="34" style="55" customWidth="1"/>
    <col min="6412" max="6412" width="18.5703125" style="55" customWidth="1"/>
    <col min="6413" max="6413" width="17.42578125" style="55" customWidth="1"/>
    <col min="6414" max="6414" width="16" style="55" bestFit="1" customWidth="1"/>
    <col min="6415" max="6415" width="17.42578125" style="55" customWidth="1"/>
    <col min="6416" max="6417" width="16.42578125" style="55" bestFit="1" customWidth="1"/>
    <col min="6418" max="6653" width="11.42578125" style="55"/>
    <col min="6654" max="6654" width="9.28515625" style="55" customWidth="1"/>
    <col min="6655" max="6655" width="61" style="55" customWidth="1"/>
    <col min="6656" max="6656" width="9.5703125" style="55" bestFit="1" customWidth="1"/>
    <col min="6657" max="6657" width="11.5703125" style="55" bestFit="1" customWidth="1"/>
    <col min="6658" max="6659" width="9.5703125" style="55" bestFit="1" customWidth="1"/>
    <col min="6660" max="6660" width="13.85546875" style="55" customWidth="1"/>
    <col min="6661" max="6661" width="14.42578125" style="55" customWidth="1"/>
    <col min="6662" max="6666" width="12.7109375" style="55" customWidth="1"/>
    <col min="6667" max="6667" width="34" style="55" customWidth="1"/>
    <col min="6668" max="6668" width="18.5703125" style="55" customWidth="1"/>
    <col min="6669" max="6669" width="17.42578125" style="55" customWidth="1"/>
    <col min="6670" max="6670" width="16" style="55" bestFit="1" customWidth="1"/>
    <col min="6671" max="6671" width="17.42578125" style="55" customWidth="1"/>
    <col min="6672" max="6673" width="16.42578125" style="55" bestFit="1" customWidth="1"/>
    <col min="6674" max="6909" width="11.42578125" style="55"/>
    <col min="6910" max="6910" width="9.28515625" style="55" customWidth="1"/>
    <col min="6911" max="6911" width="61" style="55" customWidth="1"/>
    <col min="6912" max="6912" width="9.5703125" style="55" bestFit="1" customWidth="1"/>
    <col min="6913" max="6913" width="11.5703125" style="55" bestFit="1" customWidth="1"/>
    <col min="6914" max="6915" width="9.5703125" style="55" bestFit="1" customWidth="1"/>
    <col min="6916" max="6916" width="13.85546875" style="55" customWidth="1"/>
    <col min="6917" max="6917" width="14.42578125" style="55" customWidth="1"/>
    <col min="6918" max="6922" width="12.7109375" style="55" customWidth="1"/>
    <col min="6923" max="6923" width="34" style="55" customWidth="1"/>
    <col min="6924" max="6924" width="18.5703125" style="55" customWidth="1"/>
    <col min="6925" max="6925" width="17.42578125" style="55" customWidth="1"/>
    <col min="6926" max="6926" width="16" style="55" bestFit="1" customWidth="1"/>
    <col min="6927" max="6927" width="17.42578125" style="55" customWidth="1"/>
    <col min="6928" max="6929" width="16.42578125" style="55" bestFit="1" customWidth="1"/>
    <col min="6930" max="7165" width="11.42578125" style="55"/>
    <col min="7166" max="7166" width="9.28515625" style="55" customWidth="1"/>
    <col min="7167" max="7167" width="61" style="55" customWidth="1"/>
    <col min="7168" max="7168" width="9.5703125" style="55" bestFit="1" customWidth="1"/>
    <col min="7169" max="7169" width="11.5703125" style="55" bestFit="1" customWidth="1"/>
    <col min="7170" max="7171" width="9.5703125" style="55" bestFit="1" customWidth="1"/>
    <col min="7172" max="7172" width="13.85546875" style="55" customWidth="1"/>
    <col min="7173" max="7173" width="14.42578125" style="55" customWidth="1"/>
    <col min="7174" max="7178" width="12.7109375" style="55" customWidth="1"/>
    <col min="7179" max="7179" width="34" style="55" customWidth="1"/>
    <col min="7180" max="7180" width="18.5703125" style="55" customWidth="1"/>
    <col min="7181" max="7181" width="17.42578125" style="55" customWidth="1"/>
    <col min="7182" max="7182" width="16" style="55" bestFit="1" customWidth="1"/>
    <col min="7183" max="7183" width="17.42578125" style="55" customWidth="1"/>
    <col min="7184" max="7185" width="16.42578125" style="55" bestFit="1" customWidth="1"/>
    <col min="7186" max="7421" width="11.42578125" style="55"/>
    <col min="7422" max="7422" width="9.28515625" style="55" customWidth="1"/>
    <col min="7423" max="7423" width="61" style="55" customWidth="1"/>
    <col min="7424" max="7424" width="9.5703125" style="55" bestFit="1" customWidth="1"/>
    <col min="7425" max="7425" width="11.5703125" style="55" bestFit="1" customWidth="1"/>
    <col min="7426" max="7427" width="9.5703125" style="55" bestFit="1" customWidth="1"/>
    <col min="7428" max="7428" width="13.85546875" style="55" customWidth="1"/>
    <col min="7429" max="7429" width="14.42578125" style="55" customWidth="1"/>
    <col min="7430" max="7434" width="12.7109375" style="55" customWidth="1"/>
    <col min="7435" max="7435" width="34" style="55" customWidth="1"/>
    <col min="7436" max="7436" width="18.5703125" style="55" customWidth="1"/>
    <col min="7437" max="7437" width="17.42578125" style="55" customWidth="1"/>
    <col min="7438" max="7438" width="16" style="55" bestFit="1" customWidth="1"/>
    <col min="7439" max="7439" width="17.42578125" style="55" customWidth="1"/>
    <col min="7440" max="7441" width="16.42578125" style="55" bestFit="1" customWidth="1"/>
    <col min="7442" max="7677" width="11.42578125" style="55"/>
    <col min="7678" max="7678" width="9.28515625" style="55" customWidth="1"/>
    <col min="7679" max="7679" width="61" style="55" customWidth="1"/>
    <col min="7680" max="7680" width="9.5703125" style="55" bestFit="1" customWidth="1"/>
    <col min="7681" max="7681" width="11.5703125" style="55" bestFit="1" customWidth="1"/>
    <col min="7682" max="7683" width="9.5703125" style="55" bestFit="1" customWidth="1"/>
    <col min="7684" max="7684" width="13.85546875" style="55" customWidth="1"/>
    <col min="7685" max="7685" width="14.42578125" style="55" customWidth="1"/>
    <col min="7686" max="7690" width="12.7109375" style="55" customWidth="1"/>
    <col min="7691" max="7691" width="34" style="55" customWidth="1"/>
    <col min="7692" max="7692" width="18.5703125" style="55" customWidth="1"/>
    <col min="7693" max="7693" width="17.42578125" style="55" customWidth="1"/>
    <col min="7694" max="7694" width="16" style="55" bestFit="1" customWidth="1"/>
    <col min="7695" max="7695" width="17.42578125" style="55" customWidth="1"/>
    <col min="7696" max="7697" width="16.42578125" style="55" bestFit="1" customWidth="1"/>
    <col min="7698" max="7933" width="11.42578125" style="55"/>
    <col min="7934" max="7934" width="9.28515625" style="55" customWidth="1"/>
    <col min="7935" max="7935" width="61" style="55" customWidth="1"/>
    <col min="7936" max="7936" width="9.5703125" style="55" bestFit="1" customWidth="1"/>
    <col min="7937" max="7937" width="11.5703125" style="55" bestFit="1" customWidth="1"/>
    <col min="7938" max="7939" width="9.5703125" style="55" bestFit="1" customWidth="1"/>
    <col min="7940" max="7940" width="13.85546875" style="55" customWidth="1"/>
    <col min="7941" max="7941" width="14.42578125" style="55" customWidth="1"/>
    <col min="7942" max="7946" width="12.7109375" style="55" customWidth="1"/>
    <col min="7947" max="7947" width="34" style="55" customWidth="1"/>
    <col min="7948" max="7948" width="18.5703125" style="55" customWidth="1"/>
    <col min="7949" max="7949" width="17.42578125" style="55" customWidth="1"/>
    <col min="7950" max="7950" width="16" style="55" bestFit="1" customWidth="1"/>
    <col min="7951" max="7951" width="17.42578125" style="55" customWidth="1"/>
    <col min="7952" max="7953" width="16.42578125" style="55" bestFit="1" customWidth="1"/>
    <col min="7954" max="8189" width="11.42578125" style="55"/>
    <col min="8190" max="8190" width="9.28515625" style="55" customWidth="1"/>
    <col min="8191" max="8191" width="61" style="55" customWidth="1"/>
    <col min="8192" max="8192" width="9.5703125" style="55" bestFit="1" customWidth="1"/>
    <col min="8193" max="8193" width="11.5703125" style="55" bestFit="1" customWidth="1"/>
    <col min="8194" max="8195" width="9.5703125" style="55" bestFit="1" customWidth="1"/>
    <col min="8196" max="8196" width="13.85546875" style="55" customWidth="1"/>
    <col min="8197" max="8197" width="14.42578125" style="55" customWidth="1"/>
    <col min="8198" max="8202" width="12.7109375" style="55" customWidth="1"/>
    <col min="8203" max="8203" width="34" style="55" customWidth="1"/>
    <col min="8204" max="8204" width="18.5703125" style="55" customWidth="1"/>
    <col min="8205" max="8205" width="17.42578125" style="55" customWidth="1"/>
    <col min="8206" max="8206" width="16" style="55" bestFit="1" customWidth="1"/>
    <col min="8207" max="8207" width="17.42578125" style="55" customWidth="1"/>
    <col min="8208" max="8209" width="16.42578125" style="55" bestFit="1" customWidth="1"/>
    <col min="8210" max="8445" width="11.42578125" style="55"/>
    <col min="8446" max="8446" width="9.28515625" style="55" customWidth="1"/>
    <col min="8447" max="8447" width="61" style="55" customWidth="1"/>
    <col min="8448" max="8448" width="9.5703125" style="55" bestFit="1" customWidth="1"/>
    <col min="8449" max="8449" width="11.5703125" style="55" bestFit="1" customWidth="1"/>
    <col min="8450" max="8451" width="9.5703125" style="55" bestFit="1" customWidth="1"/>
    <col min="8452" max="8452" width="13.85546875" style="55" customWidth="1"/>
    <col min="8453" max="8453" width="14.42578125" style="55" customWidth="1"/>
    <col min="8454" max="8458" width="12.7109375" style="55" customWidth="1"/>
    <col min="8459" max="8459" width="34" style="55" customWidth="1"/>
    <col min="8460" max="8460" width="18.5703125" style="55" customWidth="1"/>
    <col min="8461" max="8461" width="17.42578125" style="55" customWidth="1"/>
    <col min="8462" max="8462" width="16" style="55" bestFit="1" customWidth="1"/>
    <col min="8463" max="8463" width="17.42578125" style="55" customWidth="1"/>
    <col min="8464" max="8465" width="16.42578125" style="55" bestFit="1" customWidth="1"/>
    <col min="8466" max="8701" width="11.42578125" style="55"/>
    <col min="8702" max="8702" width="9.28515625" style="55" customWidth="1"/>
    <col min="8703" max="8703" width="61" style="55" customWidth="1"/>
    <col min="8704" max="8704" width="9.5703125" style="55" bestFit="1" customWidth="1"/>
    <col min="8705" max="8705" width="11.5703125" style="55" bestFit="1" customWidth="1"/>
    <col min="8706" max="8707" width="9.5703125" style="55" bestFit="1" customWidth="1"/>
    <col min="8708" max="8708" width="13.85546875" style="55" customWidth="1"/>
    <col min="8709" max="8709" width="14.42578125" style="55" customWidth="1"/>
    <col min="8710" max="8714" width="12.7109375" style="55" customWidth="1"/>
    <col min="8715" max="8715" width="34" style="55" customWidth="1"/>
    <col min="8716" max="8716" width="18.5703125" style="55" customWidth="1"/>
    <col min="8717" max="8717" width="17.42578125" style="55" customWidth="1"/>
    <col min="8718" max="8718" width="16" style="55" bestFit="1" customWidth="1"/>
    <col min="8719" max="8719" width="17.42578125" style="55" customWidth="1"/>
    <col min="8720" max="8721" width="16.42578125" style="55" bestFit="1" customWidth="1"/>
    <col min="8722" max="8957" width="11.42578125" style="55"/>
    <col min="8958" max="8958" width="9.28515625" style="55" customWidth="1"/>
    <col min="8959" max="8959" width="61" style="55" customWidth="1"/>
    <col min="8960" max="8960" width="9.5703125" style="55" bestFit="1" customWidth="1"/>
    <col min="8961" max="8961" width="11.5703125" style="55" bestFit="1" customWidth="1"/>
    <col min="8962" max="8963" width="9.5703125" style="55" bestFit="1" customWidth="1"/>
    <col min="8964" max="8964" width="13.85546875" style="55" customWidth="1"/>
    <col min="8965" max="8965" width="14.42578125" style="55" customWidth="1"/>
    <col min="8966" max="8970" width="12.7109375" style="55" customWidth="1"/>
    <col min="8971" max="8971" width="34" style="55" customWidth="1"/>
    <col min="8972" max="8972" width="18.5703125" style="55" customWidth="1"/>
    <col min="8973" max="8973" width="17.42578125" style="55" customWidth="1"/>
    <col min="8974" max="8974" width="16" style="55" bestFit="1" customWidth="1"/>
    <col min="8975" max="8975" width="17.42578125" style="55" customWidth="1"/>
    <col min="8976" max="8977" width="16.42578125" style="55" bestFit="1" customWidth="1"/>
    <col min="8978" max="9213" width="11.42578125" style="55"/>
    <col min="9214" max="9214" width="9.28515625" style="55" customWidth="1"/>
    <col min="9215" max="9215" width="61" style="55" customWidth="1"/>
    <col min="9216" max="9216" width="9.5703125" style="55" bestFit="1" customWidth="1"/>
    <col min="9217" max="9217" width="11.5703125" style="55" bestFit="1" customWidth="1"/>
    <col min="9218" max="9219" width="9.5703125" style="55" bestFit="1" customWidth="1"/>
    <col min="9220" max="9220" width="13.85546875" style="55" customWidth="1"/>
    <col min="9221" max="9221" width="14.42578125" style="55" customWidth="1"/>
    <col min="9222" max="9226" width="12.7109375" style="55" customWidth="1"/>
    <col min="9227" max="9227" width="34" style="55" customWidth="1"/>
    <col min="9228" max="9228" width="18.5703125" style="55" customWidth="1"/>
    <col min="9229" max="9229" width="17.42578125" style="55" customWidth="1"/>
    <col min="9230" max="9230" width="16" style="55" bestFit="1" customWidth="1"/>
    <col min="9231" max="9231" width="17.42578125" style="55" customWidth="1"/>
    <col min="9232" max="9233" width="16.42578125" style="55" bestFit="1" customWidth="1"/>
    <col min="9234" max="9469" width="11.42578125" style="55"/>
    <col min="9470" max="9470" width="9.28515625" style="55" customWidth="1"/>
    <col min="9471" max="9471" width="61" style="55" customWidth="1"/>
    <col min="9472" max="9472" width="9.5703125" style="55" bestFit="1" customWidth="1"/>
    <col min="9473" max="9473" width="11.5703125" style="55" bestFit="1" customWidth="1"/>
    <col min="9474" max="9475" width="9.5703125" style="55" bestFit="1" customWidth="1"/>
    <col min="9476" max="9476" width="13.85546875" style="55" customWidth="1"/>
    <col min="9477" max="9477" width="14.42578125" style="55" customWidth="1"/>
    <col min="9478" max="9482" width="12.7109375" style="55" customWidth="1"/>
    <col min="9483" max="9483" width="34" style="55" customWidth="1"/>
    <col min="9484" max="9484" width="18.5703125" style="55" customWidth="1"/>
    <col min="9485" max="9485" width="17.42578125" style="55" customWidth="1"/>
    <col min="9486" max="9486" width="16" style="55" bestFit="1" customWidth="1"/>
    <col min="9487" max="9487" width="17.42578125" style="55" customWidth="1"/>
    <col min="9488" max="9489" width="16.42578125" style="55" bestFit="1" customWidth="1"/>
    <col min="9490" max="9725" width="11.42578125" style="55"/>
    <col min="9726" max="9726" width="9.28515625" style="55" customWidth="1"/>
    <col min="9727" max="9727" width="61" style="55" customWidth="1"/>
    <col min="9728" max="9728" width="9.5703125" style="55" bestFit="1" customWidth="1"/>
    <col min="9729" max="9729" width="11.5703125" style="55" bestFit="1" customWidth="1"/>
    <col min="9730" max="9731" width="9.5703125" style="55" bestFit="1" customWidth="1"/>
    <col min="9732" max="9732" width="13.85546875" style="55" customWidth="1"/>
    <col min="9733" max="9733" width="14.42578125" style="55" customWidth="1"/>
    <col min="9734" max="9738" width="12.7109375" style="55" customWidth="1"/>
    <col min="9739" max="9739" width="34" style="55" customWidth="1"/>
    <col min="9740" max="9740" width="18.5703125" style="55" customWidth="1"/>
    <col min="9741" max="9741" width="17.42578125" style="55" customWidth="1"/>
    <col min="9742" max="9742" width="16" style="55" bestFit="1" customWidth="1"/>
    <col min="9743" max="9743" width="17.42578125" style="55" customWidth="1"/>
    <col min="9744" max="9745" width="16.42578125" style="55" bestFit="1" customWidth="1"/>
    <col min="9746" max="9981" width="11.42578125" style="55"/>
    <col min="9982" max="9982" width="9.28515625" style="55" customWidth="1"/>
    <col min="9983" max="9983" width="61" style="55" customWidth="1"/>
    <col min="9984" max="9984" width="9.5703125" style="55" bestFit="1" customWidth="1"/>
    <col min="9985" max="9985" width="11.5703125" style="55" bestFit="1" customWidth="1"/>
    <col min="9986" max="9987" width="9.5703125" style="55" bestFit="1" customWidth="1"/>
    <col min="9988" max="9988" width="13.85546875" style="55" customWidth="1"/>
    <col min="9989" max="9989" width="14.42578125" style="55" customWidth="1"/>
    <col min="9990" max="9994" width="12.7109375" style="55" customWidth="1"/>
    <col min="9995" max="9995" width="34" style="55" customWidth="1"/>
    <col min="9996" max="9996" width="18.5703125" style="55" customWidth="1"/>
    <col min="9997" max="9997" width="17.42578125" style="55" customWidth="1"/>
    <col min="9998" max="9998" width="16" style="55" bestFit="1" customWidth="1"/>
    <col min="9999" max="9999" width="17.42578125" style="55" customWidth="1"/>
    <col min="10000" max="10001" width="16.42578125" style="55" bestFit="1" customWidth="1"/>
    <col min="10002" max="10237" width="11.42578125" style="55"/>
    <col min="10238" max="10238" width="9.28515625" style="55" customWidth="1"/>
    <col min="10239" max="10239" width="61" style="55" customWidth="1"/>
    <col min="10240" max="10240" width="9.5703125" style="55" bestFit="1" customWidth="1"/>
    <col min="10241" max="10241" width="11.5703125" style="55" bestFit="1" customWidth="1"/>
    <col min="10242" max="10243" width="9.5703125" style="55" bestFit="1" customWidth="1"/>
    <col min="10244" max="10244" width="13.85546875" style="55" customWidth="1"/>
    <col min="10245" max="10245" width="14.42578125" style="55" customWidth="1"/>
    <col min="10246" max="10250" width="12.7109375" style="55" customWidth="1"/>
    <col min="10251" max="10251" width="34" style="55" customWidth="1"/>
    <col min="10252" max="10252" width="18.5703125" style="55" customWidth="1"/>
    <col min="10253" max="10253" width="17.42578125" style="55" customWidth="1"/>
    <col min="10254" max="10254" width="16" style="55" bestFit="1" customWidth="1"/>
    <col min="10255" max="10255" width="17.42578125" style="55" customWidth="1"/>
    <col min="10256" max="10257" width="16.42578125" style="55" bestFit="1" customWidth="1"/>
    <col min="10258" max="10493" width="11.42578125" style="55"/>
    <col min="10494" max="10494" width="9.28515625" style="55" customWidth="1"/>
    <col min="10495" max="10495" width="61" style="55" customWidth="1"/>
    <col min="10496" max="10496" width="9.5703125" style="55" bestFit="1" customWidth="1"/>
    <col min="10497" max="10497" width="11.5703125" style="55" bestFit="1" customWidth="1"/>
    <col min="10498" max="10499" width="9.5703125" style="55" bestFit="1" customWidth="1"/>
    <col min="10500" max="10500" width="13.85546875" style="55" customWidth="1"/>
    <col min="10501" max="10501" width="14.42578125" style="55" customWidth="1"/>
    <col min="10502" max="10506" width="12.7109375" style="55" customWidth="1"/>
    <col min="10507" max="10507" width="34" style="55" customWidth="1"/>
    <col min="10508" max="10508" width="18.5703125" style="55" customWidth="1"/>
    <col min="10509" max="10509" width="17.42578125" style="55" customWidth="1"/>
    <col min="10510" max="10510" width="16" style="55" bestFit="1" customWidth="1"/>
    <col min="10511" max="10511" width="17.42578125" style="55" customWidth="1"/>
    <col min="10512" max="10513" width="16.42578125" style="55" bestFit="1" customWidth="1"/>
    <col min="10514" max="10749" width="11.42578125" style="55"/>
    <col min="10750" max="10750" width="9.28515625" style="55" customWidth="1"/>
    <col min="10751" max="10751" width="61" style="55" customWidth="1"/>
    <col min="10752" max="10752" width="9.5703125" style="55" bestFit="1" customWidth="1"/>
    <col min="10753" max="10753" width="11.5703125" style="55" bestFit="1" customWidth="1"/>
    <col min="10754" max="10755" width="9.5703125" style="55" bestFit="1" customWidth="1"/>
    <col min="10756" max="10756" width="13.85546875" style="55" customWidth="1"/>
    <col min="10757" max="10757" width="14.42578125" style="55" customWidth="1"/>
    <col min="10758" max="10762" width="12.7109375" style="55" customWidth="1"/>
    <col min="10763" max="10763" width="34" style="55" customWidth="1"/>
    <col min="10764" max="10764" width="18.5703125" style="55" customWidth="1"/>
    <col min="10765" max="10765" width="17.42578125" style="55" customWidth="1"/>
    <col min="10766" max="10766" width="16" style="55" bestFit="1" customWidth="1"/>
    <col min="10767" max="10767" width="17.42578125" style="55" customWidth="1"/>
    <col min="10768" max="10769" width="16.42578125" style="55" bestFit="1" customWidth="1"/>
    <col min="10770" max="11005" width="11.42578125" style="55"/>
    <col min="11006" max="11006" width="9.28515625" style="55" customWidth="1"/>
    <col min="11007" max="11007" width="61" style="55" customWidth="1"/>
    <col min="11008" max="11008" width="9.5703125" style="55" bestFit="1" customWidth="1"/>
    <col min="11009" max="11009" width="11.5703125" style="55" bestFit="1" customWidth="1"/>
    <col min="11010" max="11011" width="9.5703125" style="55" bestFit="1" customWidth="1"/>
    <col min="11012" max="11012" width="13.85546875" style="55" customWidth="1"/>
    <col min="11013" max="11013" width="14.42578125" style="55" customWidth="1"/>
    <col min="11014" max="11018" width="12.7109375" style="55" customWidth="1"/>
    <col min="11019" max="11019" width="34" style="55" customWidth="1"/>
    <col min="11020" max="11020" width="18.5703125" style="55" customWidth="1"/>
    <col min="11021" max="11021" width="17.42578125" style="55" customWidth="1"/>
    <col min="11022" max="11022" width="16" style="55" bestFit="1" customWidth="1"/>
    <col min="11023" max="11023" width="17.42578125" style="55" customWidth="1"/>
    <col min="11024" max="11025" width="16.42578125" style="55" bestFit="1" customWidth="1"/>
    <col min="11026" max="11261" width="11.42578125" style="55"/>
    <col min="11262" max="11262" width="9.28515625" style="55" customWidth="1"/>
    <col min="11263" max="11263" width="61" style="55" customWidth="1"/>
    <col min="11264" max="11264" width="9.5703125" style="55" bestFit="1" customWidth="1"/>
    <col min="11265" max="11265" width="11.5703125" style="55" bestFit="1" customWidth="1"/>
    <col min="11266" max="11267" width="9.5703125" style="55" bestFit="1" customWidth="1"/>
    <col min="11268" max="11268" width="13.85546875" style="55" customWidth="1"/>
    <col min="11269" max="11269" width="14.42578125" style="55" customWidth="1"/>
    <col min="11270" max="11274" width="12.7109375" style="55" customWidth="1"/>
    <col min="11275" max="11275" width="34" style="55" customWidth="1"/>
    <col min="11276" max="11276" width="18.5703125" style="55" customWidth="1"/>
    <col min="11277" max="11277" width="17.42578125" style="55" customWidth="1"/>
    <col min="11278" max="11278" width="16" style="55" bestFit="1" customWidth="1"/>
    <col min="11279" max="11279" width="17.42578125" style="55" customWidth="1"/>
    <col min="11280" max="11281" width="16.42578125" style="55" bestFit="1" customWidth="1"/>
    <col min="11282" max="11517" width="11.42578125" style="55"/>
    <col min="11518" max="11518" width="9.28515625" style="55" customWidth="1"/>
    <col min="11519" max="11519" width="61" style="55" customWidth="1"/>
    <col min="11520" max="11520" width="9.5703125" style="55" bestFit="1" customWidth="1"/>
    <col min="11521" max="11521" width="11.5703125" style="55" bestFit="1" customWidth="1"/>
    <col min="11522" max="11523" width="9.5703125" style="55" bestFit="1" customWidth="1"/>
    <col min="11524" max="11524" width="13.85546875" style="55" customWidth="1"/>
    <col min="11525" max="11525" width="14.42578125" style="55" customWidth="1"/>
    <col min="11526" max="11530" width="12.7109375" style="55" customWidth="1"/>
    <col min="11531" max="11531" width="34" style="55" customWidth="1"/>
    <col min="11532" max="11532" width="18.5703125" style="55" customWidth="1"/>
    <col min="11533" max="11533" width="17.42578125" style="55" customWidth="1"/>
    <col min="11534" max="11534" width="16" style="55" bestFit="1" customWidth="1"/>
    <col min="11535" max="11535" width="17.42578125" style="55" customWidth="1"/>
    <col min="11536" max="11537" width="16.42578125" style="55" bestFit="1" customWidth="1"/>
    <col min="11538" max="11773" width="11.42578125" style="55"/>
    <col min="11774" max="11774" width="9.28515625" style="55" customWidth="1"/>
    <col min="11775" max="11775" width="61" style="55" customWidth="1"/>
    <col min="11776" max="11776" width="9.5703125" style="55" bestFit="1" customWidth="1"/>
    <col min="11777" max="11777" width="11.5703125" style="55" bestFit="1" customWidth="1"/>
    <col min="11778" max="11779" width="9.5703125" style="55" bestFit="1" customWidth="1"/>
    <col min="11780" max="11780" width="13.85546875" style="55" customWidth="1"/>
    <col min="11781" max="11781" width="14.42578125" style="55" customWidth="1"/>
    <col min="11782" max="11786" width="12.7109375" style="55" customWidth="1"/>
    <col min="11787" max="11787" width="34" style="55" customWidth="1"/>
    <col min="11788" max="11788" width="18.5703125" style="55" customWidth="1"/>
    <col min="11789" max="11789" width="17.42578125" style="55" customWidth="1"/>
    <col min="11790" max="11790" width="16" style="55" bestFit="1" customWidth="1"/>
    <col min="11791" max="11791" width="17.42578125" style="55" customWidth="1"/>
    <col min="11792" max="11793" width="16.42578125" style="55" bestFit="1" customWidth="1"/>
    <col min="11794" max="12029" width="11.42578125" style="55"/>
    <col min="12030" max="12030" width="9.28515625" style="55" customWidth="1"/>
    <col min="12031" max="12031" width="61" style="55" customWidth="1"/>
    <col min="12032" max="12032" width="9.5703125" style="55" bestFit="1" customWidth="1"/>
    <col min="12033" max="12033" width="11.5703125" style="55" bestFit="1" customWidth="1"/>
    <col min="12034" max="12035" width="9.5703125" style="55" bestFit="1" customWidth="1"/>
    <col min="12036" max="12036" width="13.85546875" style="55" customWidth="1"/>
    <col min="12037" max="12037" width="14.42578125" style="55" customWidth="1"/>
    <col min="12038" max="12042" width="12.7109375" style="55" customWidth="1"/>
    <col min="12043" max="12043" width="34" style="55" customWidth="1"/>
    <col min="12044" max="12044" width="18.5703125" style="55" customWidth="1"/>
    <col min="12045" max="12045" width="17.42578125" style="55" customWidth="1"/>
    <col min="12046" max="12046" width="16" style="55" bestFit="1" customWidth="1"/>
    <col min="12047" max="12047" width="17.42578125" style="55" customWidth="1"/>
    <col min="12048" max="12049" width="16.42578125" style="55" bestFit="1" customWidth="1"/>
    <col min="12050" max="12285" width="11.42578125" style="55"/>
    <col min="12286" max="12286" width="9.28515625" style="55" customWidth="1"/>
    <col min="12287" max="12287" width="61" style="55" customWidth="1"/>
    <col min="12288" max="12288" width="9.5703125" style="55" bestFit="1" customWidth="1"/>
    <col min="12289" max="12289" width="11.5703125" style="55" bestFit="1" customWidth="1"/>
    <col min="12290" max="12291" width="9.5703125" style="55" bestFit="1" customWidth="1"/>
    <col min="12292" max="12292" width="13.85546875" style="55" customWidth="1"/>
    <col min="12293" max="12293" width="14.42578125" style="55" customWidth="1"/>
    <col min="12294" max="12298" width="12.7109375" style="55" customWidth="1"/>
    <col min="12299" max="12299" width="34" style="55" customWidth="1"/>
    <col min="12300" max="12300" width="18.5703125" style="55" customWidth="1"/>
    <col min="12301" max="12301" width="17.42578125" style="55" customWidth="1"/>
    <col min="12302" max="12302" width="16" style="55" bestFit="1" customWidth="1"/>
    <col min="12303" max="12303" width="17.42578125" style="55" customWidth="1"/>
    <col min="12304" max="12305" width="16.42578125" style="55" bestFit="1" customWidth="1"/>
    <col min="12306" max="12541" width="11.42578125" style="55"/>
    <col min="12542" max="12542" width="9.28515625" style="55" customWidth="1"/>
    <col min="12543" max="12543" width="61" style="55" customWidth="1"/>
    <col min="12544" max="12544" width="9.5703125" style="55" bestFit="1" customWidth="1"/>
    <col min="12545" max="12545" width="11.5703125" style="55" bestFit="1" customWidth="1"/>
    <col min="12546" max="12547" width="9.5703125" style="55" bestFit="1" customWidth="1"/>
    <col min="12548" max="12548" width="13.85546875" style="55" customWidth="1"/>
    <col min="12549" max="12549" width="14.42578125" style="55" customWidth="1"/>
    <col min="12550" max="12554" width="12.7109375" style="55" customWidth="1"/>
    <col min="12555" max="12555" width="34" style="55" customWidth="1"/>
    <col min="12556" max="12556" width="18.5703125" style="55" customWidth="1"/>
    <col min="12557" max="12557" width="17.42578125" style="55" customWidth="1"/>
    <col min="12558" max="12558" width="16" style="55" bestFit="1" customWidth="1"/>
    <col min="12559" max="12559" width="17.42578125" style="55" customWidth="1"/>
    <col min="12560" max="12561" width="16.42578125" style="55" bestFit="1" customWidth="1"/>
    <col min="12562" max="12797" width="11.42578125" style="55"/>
    <col min="12798" max="12798" width="9.28515625" style="55" customWidth="1"/>
    <col min="12799" max="12799" width="61" style="55" customWidth="1"/>
    <col min="12800" max="12800" width="9.5703125" style="55" bestFit="1" customWidth="1"/>
    <col min="12801" max="12801" width="11.5703125" style="55" bestFit="1" customWidth="1"/>
    <col min="12802" max="12803" width="9.5703125" style="55" bestFit="1" customWidth="1"/>
    <col min="12804" max="12804" width="13.85546875" style="55" customWidth="1"/>
    <col min="12805" max="12805" width="14.42578125" style="55" customWidth="1"/>
    <col min="12806" max="12810" width="12.7109375" style="55" customWidth="1"/>
    <col min="12811" max="12811" width="34" style="55" customWidth="1"/>
    <col min="12812" max="12812" width="18.5703125" style="55" customWidth="1"/>
    <col min="12813" max="12813" width="17.42578125" style="55" customWidth="1"/>
    <col min="12814" max="12814" width="16" style="55" bestFit="1" customWidth="1"/>
    <col min="12815" max="12815" width="17.42578125" style="55" customWidth="1"/>
    <col min="12816" max="12817" width="16.42578125" style="55" bestFit="1" customWidth="1"/>
    <col min="12818" max="13053" width="11.42578125" style="55"/>
    <col min="13054" max="13054" width="9.28515625" style="55" customWidth="1"/>
    <col min="13055" max="13055" width="61" style="55" customWidth="1"/>
    <col min="13056" max="13056" width="9.5703125" style="55" bestFit="1" customWidth="1"/>
    <col min="13057" max="13057" width="11.5703125" style="55" bestFit="1" customWidth="1"/>
    <col min="13058" max="13059" width="9.5703125" style="55" bestFit="1" customWidth="1"/>
    <col min="13060" max="13060" width="13.85546875" style="55" customWidth="1"/>
    <col min="13061" max="13061" width="14.42578125" style="55" customWidth="1"/>
    <col min="13062" max="13066" width="12.7109375" style="55" customWidth="1"/>
    <col min="13067" max="13067" width="34" style="55" customWidth="1"/>
    <col min="13068" max="13068" width="18.5703125" style="55" customWidth="1"/>
    <col min="13069" max="13069" width="17.42578125" style="55" customWidth="1"/>
    <col min="13070" max="13070" width="16" style="55" bestFit="1" customWidth="1"/>
    <col min="13071" max="13071" width="17.42578125" style="55" customWidth="1"/>
    <col min="13072" max="13073" width="16.42578125" style="55" bestFit="1" customWidth="1"/>
    <col min="13074" max="13309" width="11.42578125" style="55"/>
    <col min="13310" max="13310" width="9.28515625" style="55" customWidth="1"/>
    <col min="13311" max="13311" width="61" style="55" customWidth="1"/>
    <col min="13312" max="13312" width="9.5703125" style="55" bestFit="1" customWidth="1"/>
    <col min="13313" max="13313" width="11.5703125" style="55" bestFit="1" customWidth="1"/>
    <col min="13314" max="13315" width="9.5703125" style="55" bestFit="1" customWidth="1"/>
    <col min="13316" max="13316" width="13.85546875" style="55" customWidth="1"/>
    <col min="13317" max="13317" width="14.42578125" style="55" customWidth="1"/>
    <col min="13318" max="13322" width="12.7109375" style="55" customWidth="1"/>
    <col min="13323" max="13323" width="34" style="55" customWidth="1"/>
    <col min="13324" max="13324" width="18.5703125" style="55" customWidth="1"/>
    <col min="13325" max="13325" width="17.42578125" style="55" customWidth="1"/>
    <col min="13326" max="13326" width="16" style="55" bestFit="1" customWidth="1"/>
    <col min="13327" max="13327" width="17.42578125" style="55" customWidth="1"/>
    <col min="13328" max="13329" width="16.42578125" style="55" bestFit="1" customWidth="1"/>
    <col min="13330" max="13565" width="11.42578125" style="55"/>
    <col min="13566" max="13566" width="9.28515625" style="55" customWidth="1"/>
    <col min="13567" max="13567" width="61" style="55" customWidth="1"/>
    <col min="13568" max="13568" width="9.5703125" style="55" bestFit="1" customWidth="1"/>
    <col min="13569" max="13569" width="11.5703125" style="55" bestFit="1" customWidth="1"/>
    <col min="13570" max="13571" width="9.5703125" style="55" bestFit="1" customWidth="1"/>
    <col min="13572" max="13572" width="13.85546875" style="55" customWidth="1"/>
    <col min="13573" max="13573" width="14.42578125" style="55" customWidth="1"/>
    <col min="13574" max="13578" width="12.7109375" style="55" customWidth="1"/>
    <col min="13579" max="13579" width="34" style="55" customWidth="1"/>
    <col min="13580" max="13580" width="18.5703125" style="55" customWidth="1"/>
    <col min="13581" max="13581" width="17.42578125" style="55" customWidth="1"/>
    <col min="13582" max="13582" width="16" style="55" bestFit="1" customWidth="1"/>
    <col min="13583" max="13583" width="17.42578125" style="55" customWidth="1"/>
    <col min="13584" max="13585" width="16.42578125" style="55" bestFit="1" customWidth="1"/>
    <col min="13586" max="13821" width="11.42578125" style="55"/>
    <col min="13822" max="13822" width="9.28515625" style="55" customWidth="1"/>
    <col min="13823" max="13823" width="61" style="55" customWidth="1"/>
    <col min="13824" max="13824" width="9.5703125" style="55" bestFit="1" customWidth="1"/>
    <col min="13825" max="13825" width="11.5703125" style="55" bestFit="1" customWidth="1"/>
    <col min="13826" max="13827" width="9.5703125" style="55" bestFit="1" customWidth="1"/>
    <col min="13828" max="13828" width="13.85546875" style="55" customWidth="1"/>
    <col min="13829" max="13829" width="14.42578125" style="55" customWidth="1"/>
    <col min="13830" max="13834" width="12.7109375" style="55" customWidth="1"/>
    <col min="13835" max="13835" width="34" style="55" customWidth="1"/>
    <col min="13836" max="13836" width="18.5703125" style="55" customWidth="1"/>
    <col min="13837" max="13837" width="17.42578125" style="55" customWidth="1"/>
    <col min="13838" max="13838" width="16" style="55" bestFit="1" customWidth="1"/>
    <col min="13839" max="13839" width="17.42578125" style="55" customWidth="1"/>
    <col min="13840" max="13841" width="16.42578125" style="55" bestFit="1" customWidth="1"/>
    <col min="13842" max="14077" width="11.42578125" style="55"/>
    <col min="14078" max="14078" width="9.28515625" style="55" customWidth="1"/>
    <col min="14079" max="14079" width="61" style="55" customWidth="1"/>
    <col min="14080" max="14080" width="9.5703125" style="55" bestFit="1" customWidth="1"/>
    <col min="14081" max="14081" width="11.5703125" style="55" bestFit="1" customWidth="1"/>
    <col min="14082" max="14083" width="9.5703125" style="55" bestFit="1" customWidth="1"/>
    <col min="14084" max="14084" width="13.85546875" style="55" customWidth="1"/>
    <col min="14085" max="14085" width="14.42578125" style="55" customWidth="1"/>
    <col min="14086" max="14090" width="12.7109375" style="55" customWidth="1"/>
    <col min="14091" max="14091" width="34" style="55" customWidth="1"/>
    <col min="14092" max="14092" width="18.5703125" style="55" customWidth="1"/>
    <col min="14093" max="14093" width="17.42578125" style="55" customWidth="1"/>
    <col min="14094" max="14094" width="16" style="55" bestFit="1" customWidth="1"/>
    <col min="14095" max="14095" width="17.42578125" style="55" customWidth="1"/>
    <col min="14096" max="14097" width="16.42578125" style="55" bestFit="1" customWidth="1"/>
    <col min="14098" max="14333" width="11.42578125" style="55"/>
    <col min="14334" max="14334" width="9.28515625" style="55" customWidth="1"/>
    <col min="14335" max="14335" width="61" style="55" customWidth="1"/>
    <col min="14336" max="14336" width="9.5703125" style="55" bestFit="1" customWidth="1"/>
    <col min="14337" max="14337" width="11.5703125" style="55" bestFit="1" customWidth="1"/>
    <col min="14338" max="14339" width="9.5703125" style="55" bestFit="1" customWidth="1"/>
    <col min="14340" max="14340" width="13.85546875" style="55" customWidth="1"/>
    <col min="14341" max="14341" width="14.42578125" style="55" customWidth="1"/>
    <col min="14342" max="14346" width="12.7109375" style="55" customWidth="1"/>
    <col min="14347" max="14347" width="34" style="55" customWidth="1"/>
    <col min="14348" max="14348" width="18.5703125" style="55" customWidth="1"/>
    <col min="14349" max="14349" width="17.42578125" style="55" customWidth="1"/>
    <col min="14350" max="14350" width="16" style="55" bestFit="1" customWidth="1"/>
    <col min="14351" max="14351" width="17.42578125" style="55" customWidth="1"/>
    <col min="14352" max="14353" width="16.42578125" style="55" bestFit="1" customWidth="1"/>
    <col min="14354" max="14589" width="11.42578125" style="55"/>
    <col min="14590" max="14590" width="9.28515625" style="55" customWidth="1"/>
    <col min="14591" max="14591" width="61" style="55" customWidth="1"/>
    <col min="14592" max="14592" width="9.5703125" style="55" bestFit="1" customWidth="1"/>
    <col min="14593" max="14593" width="11.5703125" style="55" bestFit="1" customWidth="1"/>
    <col min="14594" max="14595" width="9.5703125" style="55" bestFit="1" customWidth="1"/>
    <col min="14596" max="14596" width="13.85546875" style="55" customWidth="1"/>
    <col min="14597" max="14597" width="14.42578125" style="55" customWidth="1"/>
    <col min="14598" max="14602" width="12.7109375" style="55" customWidth="1"/>
    <col min="14603" max="14603" width="34" style="55" customWidth="1"/>
    <col min="14604" max="14604" width="18.5703125" style="55" customWidth="1"/>
    <col min="14605" max="14605" width="17.42578125" style="55" customWidth="1"/>
    <col min="14606" max="14606" width="16" style="55" bestFit="1" customWidth="1"/>
    <col min="14607" max="14607" width="17.42578125" style="55" customWidth="1"/>
    <col min="14608" max="14609" width="16.42578125" style="55" bestFit="1" customWidth="1"/>
    <col min="14610" max="14845" width="11.42578125" style="55"/>
    <col min="14846" max="14846" width="9.28515625" style="55" customWidth="1"/>
    <col min="14847" max="14847" width="61" style="55" customWidth="1"/>
    <col min="14848" max="14848" width="9.5703125" style="55" bestFit="1" customWidth="1"/>
    <col min="14849" max="14849" width="11.5703125" style="55" bestFit="1" customWidth="1"/>
    <col min="14850" max="14851" width="9.5703125" style="55" bestFit="1" customWidth="1"/>
    <col min="14852" max="14852" width="13.85546875" style="55" customWidth="1"/>
    <col min="14853" max="14853" width="14.42578125" style="55" customWidth="1"/>
    <col min="14854" max="14858" width="12.7109375" style="55" customWidth="1"/>
    <col min="14859" max="14859" width="34" style="55" customWidth="1"/>
    <col min="14860" max="14860" width="18.5703125" style="55" customWidth="1"/>
    <col min="14861" max="14861" width="17.42578125" style="55" customWidth="1"/>
    <col min="14862" max="14862" width="16" style="55" bestFit="1" customWidth="1"/>
    <col min="14863" max="14863" width="17.42578125" style="55" customWidth="1"/>
    <col min="14864" max="14865" width="16.42578125" style="55" bestFit="1" customWidth="1"/>
    <col min="14866" max="15101" width="11.42578125" style="55"/>
    <col min="15102" max="15102" width="9.28515625" style="55" customWidth="1"/>
    <col min="15103" max="15103" width="61" style="55" customWidth="1"/>
    <col min="15104" max="15104" width="9.5703125" style="55" bestFit="1" customWidth="1"/>
    <col min="15105" max="15105" width="11.5703125" style="55" bestFit="1" customWidth="1"/>
    <col min="15106" max="15107" width="9.5703125" style="55" bestFit="1" customWidth="1"/>
    <col min="15108" max="15108" width="13.85546875" style="55" customWidth="1"/>
    <col min="15109" max="15109" width="14.42578125" style="55" customWidth="1"/>
    <col min="15110" max="15114" width="12.7109375" style="55" customWidth="1"/>
    <col min="15115" max="15115" width="34" style="55" customWidth="1"/>
    <col min="15116" max="15116" width="18.5703125" style="55" customWidth="1"/>
    <col min="15117" max="15117" width="17.42578125" style="55" customWidth="1"/>
    <col min="15118" max="15118" width="16" style="55" bestFit="1" customWidth="1"/>
    <col min="15119" max="15119" width="17.42578125" style="55" customWidth="1"/>
    <col min="15120" max="15121" width="16.42578125" style="55" bestFit="1" customWidth="1"/>
    <col min="15122" max="15357" width="11.42578125" style="55"/>
    <col min="15358" max="15358" width="9.28515625" style="55" customWidth="1"/>
    <col min="15359" max="15359" width="61" style="55" customWidth="1"/>
    <col min="15360" max="15360" width="9.5703125" style="55" bestFit="1" customWidth="1"/>
    <col min="15361" max="15361" width="11.5703125" style="55" bestFit="1" customWidth="1"/>
    <col min="15362" max="15363" width="9.5703125" style="55" bestFit="1" customWidth="1"/>
    <col min="15364" max="15364" width="13.85546875" style="55" customWidth="1"/>
    <col min="15365" max="15365" width="14.42578125" style="55" customWidth="1"/>
    <col min="15366" max="15370" width="12.7109375" style="55" customWidth="1"/>
    <col min="15371" max="15371" width="34" style="55" customWidth="1"/>
    <col min="15372" max="15372" width="18.5703125" style="55" customWidth="1"/>
    <col min="15373" max="15373" width="17.42578125" style="55" customWidth="1"/>
    <col min="15374" max="15374" width="16" style="55" bestFit="1" customWidth="1"/>
    <col min="15375" max="15375" width="17.42578125" style="55" customWidth="1"/>
    <col min="15376" max="15377" width="16.42578125" style="55" bestFit="1" customWidth="1"/>
    <col min="15378" max="15613" width="11.42578125" style="55"/>
    <col min="15614" max="15614" width="9.28515625" style="55" customWidth="1"/>
    <col min="15615" max="15615" width="61" style="55" customWidth="1"/>
    <col min="15616" max="15616" width="9.5703125" style="55" bestFit="1" customWidth="1"/>
    <col min="15617" max="15617" width="11.5703125" style="55" bestFit="1" customWidth="1"/>
    <col min="15618" max="15619" width="9.5703125" style="55" bestFit="1" customWidth="1"/>
    <col min="15620" max="15620" width="13.85546875" style="55" customWidth="1"/>
    <col min="15621" max="15621" width="14.42578125" style="55" customWidth="1"/>
    <col min="15622" max="15626" width="12.7109375" style="55" customWidth="1"/>
    <col min="15627" max="15627" width="34" style="55" customWidth="1"/>
    <col min="15628" max="15628" width="18.5703125" style="55" customWidth="1"/>
    <col min="15629" max="15629" width="17.42578125" style="55" customWidth="1"/>
    <col min="15630" max="15630" width="16" style="55" bestFit="1" customWidth="1"/>
    <col min="15631" max="15631" width="17.42578125" style="55" customWidth="1"/>
    <col min="15632" max="15633" width="16.42578125" style="55" bestFit="1" customWidth="1"/>
    <col min="15634" max="15869" width="11.42578125" style="55"/>
    <col min="15870" max="15870" width="9.28515625" style="55" customWidth="1"/>
    <col min="15871" max="15871" width="61" style="55" customWidth="1"/>
    <col min="15872" max="15872" width="9.5703125" style="55" bestFit="1" customWidth="1"/>
    <col min="15873" max="15873" width="11.5703125" style="55" bestFit="1" customWidth="1"/>
    <col min="15874" max="15875" width="9.5703125" style="55" bestFit="1" customWidth="1"/>
    <col min="15876" max="15876" width="13.85546875" style="55" customWidth="1"/>
    <col min="15877" max="15877" width="14.42578125" style="55" customWidth="1"/>
    <col min="15878" max="15882" width="12.7109375" style="55" customWidth="1"/>
    <col min="15883" max="15883" width="34" style="55" customWidth="1"/>
    <col min="15884" max="15884" width="18.5703125" style="55" customWidth="1"/>
    <col min="15885" max="15885" width="17.42578125" style="55" customWidth="1"/>
    <col min="15886" max="15886" width="16" style="55" bestFit="1" customWidth="1"/>
    <col min="15887" max="15887" width="17.42578125" style="55" customWidth="1"/>
    <col min="15888" max="15889" width="16.42578125" style="55" bestFit="1" customWidth="1"/>
    <col min="15890" max="16125" width="11.42578125" style="55"/>
    <col min="16126" max="16126" width="9.28515625" style="55" customWidth="1"/>
    <col min="16127" max="16127" width="61" style="55" customWidth="1"/>
    <col min="16128" max="16128" width="9.5703125" style="55" bestFit="1" customWidth="1"/>
    <col min="16129" max="16129" width="11.5703125" style="55" bestFit="1" customWidth="1"/>
    <col min="16130" max="16131" width="9.5703125" style="55" bestFit="1" customWidth="1"/>
    <col min="16132" max="16132" width="13.85546875" style="55" customWidth="1"/>
    <col min="16133" max="16133" width="14.42578125" style="55" customWidth="1"/>
    <col min="16134" max="16138" width="12.7109375" style="55" customWidth="1"/>
    <col min="16139" max="16139" width="34" style="55" customWidth="1"/>
    <col min="16140" max="16140" width="18.5703125" style="55" customWidth="1"/>
    <col min="16141" max="16141" width="17.42578125" style="55" customWidth="1"/>
    <col min="16142" max="16142" width="16" style="55" bestFit="1" customWidth="1"/>
    <col min="16143" max="16143" width="17.42578125" style="55" customWidth="1"/>
    <col min="16144" max="16145" width="16.42578125" style="55" bestFit="1" customWidth="1"/>
    <col min="16146" max="16384" width="11.42578125" style="55"/>
  </cols>
  <sheetData>
    <row r="5" spans="1:8" x14ac:dyDescent="0.2">
      <c r="A5" s="81" t="s">
        <v>273</v>
      </c>
      <c r="C5" s="22"/>
      <c r="D5" s="22"/>
      <c r="E5" s="22"/>
      <c r="F5" s="22"/>
      <c r="G5" s="22"/>
      <c r="H5" s="2"/>
    </row>
    <row r="6" spans="1:8" x14ac:dyDescent="0.2">
      <c r="A6" s="81" t="str">
        <f>'C5 CP'!A6</f>
        <v>Acumulado al mes de enero de 2025</v>
      </c>
      <c r="C6" s="22"/>
      <c r="D6" s="22"/>
      <c r="E6" s="22"/>
      <c r="F6" s="22"/>
      <c r="G6" s="22"/>
      <c r="H6" s="2"/>
    </row>
    <row r="7" spans="1:8" x14ac:dyDescent="0.2">
      <c r="A7" s="3" t="s">
        <v>83</v>
      </c>
      <c r="B7" s="43"/>
      <c r="C7" s="22"/>
      <c r="D7" s="22"/>
      <c r="E7" s="22"/>
      <c r="F7" s="22"/>
      <c r="G7" s="22"/>
      <c r="H7" s="2"/>
    </row>
    <row r="8" spans="1:8" ht="13.5" thickBot="1" x14ac:dyDescent="0.25">
      <c r="A8" s="101"/>
      <c r="B8" s="101"/>
      <c r="C8" s="102"/>
      <c r="D8" s="102"/>
      <c r="E8" s="102"/>
      <c r="F8" s="102"/>
      <c r="G8" s="102"/>
      <c r="H8" s="103"/>
    </row>
    <row r="9" spans="1:8" ht="13.5" thickBot="1" x14ac:dyDescent="0.25">
      <c r="A9" s="133" t="s">
        <v>84</v>
      </c>
      <c r="B9" s="138" t="s">
        <v>85</v>
      </c>
      <c r="C9" s="131" t="s">
        <v>2</v>
      </c>
      <c r="D9" s="131"/>
      <c r="E9" s="131"/>
      <c r="F9" s="137" t="s">
        <v>3</v>
      </c>
      <c r="G9" s="132" t="s">
        <v>4</v>
      </c>
      <c r="H9" s="125" t="s">
        <v>5</v>
      </c>
    </row>
    <row r="10" spans="1:8" x14ac:dyDescent="0.2">
      <c r="A10" s="134"/>
      <c r="B10" s="139"/>
      <c r="C10" s="4" t="s">
        <v>6</v>
      </c>
      <c r="D10" s="4" t="s">
        <v>7</v>
      </c>
      <c r="E10" s="4" t="s">
        <v>8</v>
      </c>
      <c r="F10" s="137"/>
      <c r="G10" s="132"/>
      <c r="H10" s="125"/>
    </row>
    <row r="11" spans="1:8" ht="13.5" thickBot="1" x14ac:dyDescent="0.25">
      <c r="A11" s="135"/>
      <c r="B11" s="140"/>
      <c r="C11" s="99" t="s">
        <v>9</v>
      </c>
      <c r="D11" s="99" t="s">
        <v>10</v>
      </c>
      <c r="E11" s="97" t="s">
        <v>11</v>
      </c>
      <c r="F11" s="99" t="s">
        <v>12</v>
      </c>
      <c r="G11" s="99" t="s">
        <v>13</v>
      </c>
      <c r="H11" s="99" t="s">
        <v>14</v>
      </c>
    </row>
    <row r="12" spans="1:8" x14ac:dyDescent="0.2">
      <c r="A12" s="44" t="s">
        <v>86</v>
      </c>
      <c r="B12" s="44" t="s">
        <v>349</v>
      </c>
      <c r="C12" s="45">
        <v>97940.56</v>
      </c>
      <c r="D12" s="45">
        <v>0</v>
      </c>
      <c r="E12" s="45">
        <v>97940.56</v>
      </c>
      <c r="F12" s="45">
        <v>0</v>
      </c>
      <c r="G12" s="45">
        <f t="shared" ref="G12:G75" si="0">+E12-F12</f>
        <v>97940.56</v>
      </c>
      <c r="H12" s="56">
        <f t="shared" ref="H12:H75" si="1">+IFERROR(F12/E12*100,0)</f>
        <v>0</v>
      </c>
    </row>
    <row r="13" spans="1:8" x14ac:dyDescent="0.2">
      <c r="A13" s="44" t="s">
        <v>87</v>
      </c>
      <c r="B13" s="44" t="s">
        <v>277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  <c r="H13" s="56">
        <f t="shared" si="1"/>
        <v>0</v>
      </c>
    </row>
    <row r="14" spans="1:8" x14ac:dyDescent="0.2">
      <c r="A14" s="44" t="s">
        <v>88</v>
      </c>
      <c r="B14" s="44" t="s">
        <v>278</v>
      </c>
      <c r="C14" s="45">
        <v>259145.7439</v>
      </c>
      <c r="D14" s="45">
        <v>0</v>
      </c>
      <c r="E14" s="45">
        <v>259145.7439</v>
      </c>
      <c r="F14" s="45">
        <v>150555.08726107999</v>
      </c>
      <c r="G14" s="45">
        <f t="shared" si="0"/>
        <v>108590.65663892002</v>
      </c>
      <c r="H14" s="56">
        <f t="shared" si="1"/>
        <v>58.096685284237836</v>
      </c>
    </row>
    <row r="15" spans="1:8" x14ac:dyDescent="0.2">
      <c r="A15" s="44" t="s">
        <v>89</v>
      </c>
      <c r="B15" s="44" t="s">
        <v>279</v>
      </c>
      <c r="C15" s="45">
        <v>106286.006932</v>
      </c>
      <c r="D15" s="45">
        <v>0</v>
      </c>
      <c r="E15" s="45">
        <v>106286.006932</v>
      </c>
      <c r="F15" s="45">
        <v>2008.3935907100001</v>
      </c>
      <c r="G15" s="45">
        <f t="shared" si="0"/>
        <v>104277.61334129001</v>
      </c>
      <c r="H15" s="56">
        <f t="shared" si="1"/>
        <v>1.8896124228233886</v>
      </c>
    </row>
    <row r="16" spans="1:8" x14ac:dyDescent="0.2">
      <c r="A16" s="44" t="s">
        <v>90</v>
      </c>
      <c r="B16" s="44" t="s">
        <v>348</v>
      </c>
      <c r="C16" s="45">
        <v>16667.460999999999</v>
      </c>
      <c r="D16" s="45">
        <v>0</v>
      </c>
      <c r="E16" s="45">
        <v>16667.460999999999</v>
      </c>
      <c r="F16" s="45">
        <v>179.12076049999999</v>
      </c>
      <c r="G16" s="45">
        <f t="shared" si="0"/>
        <v>16488.340239499998</v>
      </c>
      <c r="H16" s="56">
        <f t="shared" si="1"/>
        <v>1.0746733440684215</v>
      </c>
    </row>
    <row r="17" spans="1:8" x14ac:dyDescent="0.2">
      <c r="A17" s="44" t="s">
        <v>91</v>
      </c>
      <c r="B17" s="44" t="s">
        <v>347</v>
      </c>
      <c r="C17" s="45">
        <v>417827.870413</v>
      </c>
      <c r="D17" s="45">
        <v>0</v>
      </c>
      <c r="E17" s="45">
        <v>417827.870413</v>
      </c>
      <c r="F17" s="45">
        <v>21292.495731319999</v>
      </c>
      <c r="G17" s="45">
        <f t="shared" si="0"/>
        <v>396535.37468168</v>
      </c>
      <c r="H17" s="56">
        <f t="shared" si="1"/>
        <v>5.0959969975850425</v>
      </c>
    </row>
    <row r="18" spans="1:8" x14ac:dyDescent="0.2">
      <c r="A18" s="44" t="s">
        <v>92</v>
      </c>
      <c r="B18" s="44" t="s">
        <v>280</v>
      </c>
      <c r="C18" s="45">
        <v>544982.17795399996</v>
      </c>
      <c r="D18" s="45">
        <v>0</v>
      </c>
      <c r="E18" s="45">
        <v>544982.17795399996</v>
      </c>
      <c r="F18" s="45">
        <v>31319.177585560003</v>
      </c>
      <c r="G18" s="45">
        <f t="shared" si="0"/>
        <v>513663.00036843994</v>
      </c>
      <c r="H18" s="56">
        <f t="shared" si="1"/>
        <v>5.7468260160616751</v>
      </c>
    </row>
    <row r="19" spans="1:8" x14ac:dyDescent="0.2">
      <c r="A19" s="44" t="s">
        <v>93</v>
      </c>
      <c r="B19" s="44" t="s">
        <v>281</v>
      </c>
      <c r="C19" s="45">
        <v>60102</v>
      </c>
      <c r="D19" s="45">
        <v>0</v>
      </c>
      <c r="E19" s="45">
        <v>60102</v>
      </c>
      <c r="F19" s="45">
        <v>5551.5979470000002</v>
      </c>
      <c r="G19" s="45">
        <f t="shared" si="0"/>
        <v>54550.402052999998</v>
      </c>
      <c r="H19" s="56">
        <f t="shared" si="1"/>
        <v>9.2369604122990925</v>
      </c>
    </row>
    <row r="20" spans="1:8" x14ac:dyDescent="0.2">
      <c r="A20" s="44" t="s">
        <v>94</v>
      </c>
      <c r="B20" s="44" t="s">
        <v>282</v>
      </c>
      <c r="C20" s="45">
        <v>986736.79113599996</v>
      </c>
      <c r="D20" s="45">
        <v>0</v>
      </c>
      <c r="E20" s="45">
        <v>986736.79113599996</v>
      </c>
      <c r="F20" s="45">
        <v>62654.536705400002</v>
      </c>
      <c r="G20" s="45">
        <f t="shared" si="0"/>
        <v>924082.25443059998</v>
      </c>
      <c r="H20" s="56">
        <f t="shared" si="1"/>
        <v>6.3496706789728341</v>
      </c>
    </row>
    <row r="21" spans="1:8" x14ac:dyDescent="0.2">
      <c r="A21" s="44" t="s">
        <v>95</v>
      </c>
      <c r="B21" s="44" t="s">
        <v>346</v>
      </c>
      <c r="C21" s="45">
        <v>113753.66800000001</v>
      </c>
      <c r="D21" s="45">
        <v>0</v>
      </c>
      <c r="E21" s="45">
        <v>113753.66800000001</v>
      </c>
      <c r="F21" s="45">
        <v>7011.5806416099995</v>
      </c>
      <c r="G21" s="45">
        <f t="shared" si="0"/>
        <v>106742.08735839001</v>
      </c>
      <c r="H21" s="56">
        <f t="shared" si="1"/>
        <v>6.1638281779274138</v>
      </c>
    </row>
    <row r="22" spans="1:8" x14ac:dyDescent="0.2">
      <c r="A22" s="44" t="s">
        <v>96</v>
      </c>
      <c r="B22" s="44" t="s">
        <v>283</v>
      </c>
      <c r="C22" s="45">
        <v>35169</v>
      </c>
      <c r="D22" s="45">
        <v>0</v>
      </c>
      <c r="E22" s="45">
        <v>35169</v>
      </c>
      <c r="F22" s="45">
        <v>13.347440000000001</v>
      </c>
      <c r="G22" s="45">
        <f t="shared" si="0"/>
        <v>35155.652560000002</v>
      </c>
      <c r="H22" s="56">
        <f t="shared" si="1"/>
        <v>3.7952287525946149E-2</v>
      </c>
    </row>
    <row r="23" spans="1:8" x14ac:dyDescent="0.2">
      <c r="A23" s="44" t="s">
        <v>97</v>
      </c>
      <c r="B23" s="44" t="s">
        <v>284</v>
      </c>
      <c r="C23" s="45">
        <v>17657.531999999999</v>
      </c>
      <c r="D23" s="45">
        <v>0</v>
      </c>
      <c r="E23" s="45">
        <v>17657.531999999999</v>
      </c>
      <c r="F23" s="45">
        <v>4662.3016582500004</v>
      </c>
      <c r="G23" s="45">
        <f t="shared" si="0"/>
        <v>12995.230341749999</v>
      </c>
      <c r="H23" s="56">
        <f t="shared" si="1"/>
        <v>26.404039127608552</v>
      </c>
    </row>
    <row r="24" spans="1:8" x14ac:dyDescent="0.2">
      <c r="A24" s="44" t="s">
        <v>98</v>
      </c>
      <c r="B24" s="44" t="s">
        <v>285</v>
      </c>
      <c r="C24" s="45">
        <v>473061.929153</v>
      </c>
      <c r="D24" s="45">
        <v>0</v>
      </c>
      <c r="E24" s="45">
        <v>473061.929153</v>
      </c>
      <c r="F24" s="45">
        <v>27.89090465</v>
      </c>
      <c r="G24" s="45">
        <f t="shared" si="0"/>
        <v>473034.03824835003</v>
      </c>
      <c r="H24" s="56">
        <f t="shared" si="1"/>
        <v>5.895825246376862E-3</v>
      </c>
    </row>
    <row r="25" spans="1:8" x14ac:dyDescent="0.2">
      <c r="A25" s="44" t="s">
        <v>99</v>
      </c>
      <c r="B25" s="44" t="s">
        <v>286</v>
      </c>
      <c r="C25" s="45">
        <v>428675</v>
      </c>
      <c r="D25" s="45">
        <v>0</v>
      </c>
      <c r="E25" s="45">
        <v>428675</v>
      </c>
      <c r="F25" s="45">
        <v>65794.846670269995</v>
      </c>
      <c r="G25" s="45">
        <f t="shared" si="0"/>
        <v>362880.15332973003</v>
      </c>
      <c r="H25" s="56">
        <f t="shared" si="1"/>
        <v>15.348421687821775</v>
      </c>
    </row>
    <row r="26" spans="1:8" x14ac:dyDescent="0.2">
      <c r="A26" s="44" t="s">
        <v>100</v>
      </c>
      <c r="B26" s="44" t="s">
        <v>287</v>
      </c>
      <c r="C26" s="45">
        <v>75041</v>
      </c>
      <c r="D26" s="45">
        <v>0</v>
      </c>
      <c r="E26" s="45">
        <v>75041</v>
      </c>
      <c r="F26" s="45">
        <v>5083.0548751899996</v>
      </c>
      <c r="G26" s="45">
        <f t="shared" si="0"/>
        <v>69957.945124809994</v>
      </c>
      <c r="H26" s="56">
        <f t="shared" si="1"/>
        <v>6.7737035423168663</v>
      </c>
    </row>
    <row r="27" spans="1:8" x14ac:dyDescent="0.2">
      <c r="A27" s="44" t="s">
        <v>101</v>
      </c>
      <c r="B27" s="44" t="s">
        <v>288</v>
      </c>
      <c r="C27" s="45">
        <v>3000</v>
      </c>
      <c r="D27" s="45">
        <v>0</v>
      </c>
      <c r="E27" s="45">
        <v>3000</v>
      </c>
      <c r="F27" s="45">
        <v>1882.486576</v>
      </c>
      <c r="G27" s="45">
        <f t="shared" si="0"/>
        <v>1117.513424</v>
      </c>
      <c r="H27" s="56">
        <f t="shared" si="1"/>
        <v>62.749552533333329</v>
      </c>
    </row>
    <row r="28" spans="1:8" x14ac:dyDescent="0.2">
      <c r="A28" s="44" t="s">
        <v>102</v>
      </c>
      <c r="B28" s="44" t="s">
        <v>289</v>
      </c>
      <c r="C28" s="45">
        <v>58075</v>
      </c>
      <c r="D28" s="45">
        <v>0</v>
      </c>
      <c r="E28" s="45">
        <v>58075</v>
      </c>
      <c r="F28" s="45">
        <v>5157.2115700699997</v>
      </c>
      <c r="G28" s="45">
        <f t="shared" si="0"/>
        <v>52917.788429929999</v>
      </c>
      <c r="H28" s="56">
        <f t="shared" si="1"/>
        <v>8.8802609902195435</v>
      </c>
    </row>
    <row r="29" spans="1:8" x14ac:dyDescent="0.2">
      <c r="A29" s="44" t="s">
        <v>103</v>
      </c>
      <c r="B29" s="44" t="s">
        <v>290</v>
      </c>
      <c r="C29" s="45">
        <v>401381</v>
      </c>
      <c r="D29" s="45">
        <v>0</v>
      </c>
      <c r="E29" s="45">
        <v>401381</v>
      </c>
      <c r="F29" s="45">
        <v>30652.574193650002</v>
      </c>
      <c r="G29" s="45">
        <f t="shared" si="0"/>
        <v>370728.42580635002</v>
      </c>
      <c r="H29" s="56">
        <f t="shared" si="1"/>
        <v>7.6367775738388222</v>
      </c>
    </row>
    <row r="30" spans="1:8" x14ac:dyDescent="0.2">
      <c r="A30" s="44" t="s">
        <v>104</v>
      </c>
      <c r="B30" s="44" t="s">
        <v>291</v>
      </c>
      <c r="C30" s="45">
        <v>312438.23535099998</v>
      </c>
      <c r="D30" s="45">
        <v>0</v>
      </c>
      <c r="E30" s="45">
        <v>312438.23535099998</v>
      </c>
      <c r="F30" s="45">
        <v>6117.5872870000003</v>
      </c>
      <c r="G30" s="45">
        <f t="shared" si="0"/>
        <v>306320.64806400001</v>
      </c>
      <c r="H30" s="56">
        <f t="shared" si="1"/>
        <v>1.9580149273751239</v>
      </c>
    </row>
    <row r="31" spans="1:8" x14ac:dyDescent="0.2">
      <c r="A31" s="44" t="s">
        <v>105</v>
      </c>
      <c r="B31" s="44" t="s">
        <v>292</v>
      </c>
      <c r="C31" s="45">
        <v>38059</v>
      </c>
      <c r="D31" s="45">
        <v>0</v>
      </c>
      <c r="E31" s="45">
        <v>38059</v>
      </c>
      <c r="F31" s="45">
        <v>206.79623719</v>
      </c>
      <c r="G31" s="45">
        <f t="shared" si="0"/>
        <v>37852.203762810001</v>
      </c>
      <c r="H31" s="56">
        <f t="shared" si="1"/>
        <v>0.543356990961402</v>
      </c>
    </row>
    <row r="32" spans="1:8" x14ac:dyDescent="0.2">
      <c r="A32" s="44" t="s">
        <v>106</v>
      </c>
      <c r="B32" s="44" t="s">
        <v>293</v>
      </c>
      <c r="C32" s="45">
        <v>518385</v>
      </c>
      <c r="D32" s="45">
        <v>0</v>
      </c>
      <c r="E32" s="45">
        <v>518385</v>
      </c>
      <c r="F32" s="45">
        <v>45219.334766289998</v>
      </c>
      <c r="G32" s="45">
        <f t="shared" si="0"/>
        <v>473165.66523371002</v>
      </c>
      <c r="H32" s="56">
        <f t="shared" si="1"/>
        <v>8.7231179077886125</v>
      </c>
    </row>
    <row r="33" spans="1:9" x14ac:dyDescent="0.2">
      <c r="A33" s="44" t="s">
        <v>107</v>
      </c>
      <c r="B33" s="44" t="s">
        <v>294</v>
      </c>
      <c r="C33" s="45">
        <v>1080626</v>
      </c>
      <c r="D33" s="45">
        <v>0</v>
      </c>
      <c r="E33" s="45">
        <v>1080626</v>
      </c>
      <c r="F33" s="45">
        <v>81090.542425710009</v>
      </c>
      <c r="G33" s="45">
        <f t="shared" si="0"/>
        <v>999535.45757428999</v>
      </c>
      <c r="H33" s="56">
        <f t="shared" si="1"/>
        <v>7.5040339974894188</v>
      </c>
      <c r="I33" s="57"/>
    </row>
    <row r="34" spans="1:9" x14ac:dyDescent="0.2">
      <c r="A34" s="44" t="s">
        <v>108</v>
      </c>
      <c r="B34" s="44" t="s">
        <v>345</v>
      </c>
      <c r="C34" s="45">
        <v>107272.038176</v>
      </c>
      <c r="D34" s="45">
        <v>0</v>
      </c>
      <c r="E34" s="45">
        <v>107272.038176</v>
      </c>
      <c r="F34" s="45">
        <v>3494.06014</v>
      </c>
      <c r="G34" s="45">
        <f t="shared" si="0"/>
        <v>103777.978036</v>
      </c>
      <c r="H34" s="56">
        <f t="shared" si="1"/>
        <v>3.2571956302977441</v>
      </c>
      <c r="I34" s="57"/>
    </row>
    <row r="35" spans="1:9" x14ac:dyDescent="0.2">
      <c r="A35" s="44" t="s">
        <v>109</v>
      </c>
      <c r="B35" s="44" t="s">
        <v>295</v>
      </c>
      <c r="C35" s="45">
        <v>7954.1340700000001</v>
      </c>
      <c r="D35" s="45">
        <v>0</v>
      </c>
      <c r="E35" s="45">
        <v>7954.1340700000001</v>
      </c>
      <c r="F35" s="45">
        <v>3.4329999999999999E-3</v>
      </c>
      <c r="G35" s="45">
        <f t="shared" si="0"/>
        <v>7954.1306370000002</v>
      </c>
      <c r="H35" s="56">
        <f t="shared" si="1"/>
        <v>4.3159946384962054E-5</v>
      </c>
      <c r="I35" s="57"/>
    </row>
    <row r="36" spans="1:9" x14ac:dyDescent="0.2">
      <c r="A36" s="44" t="s">
        <v>110</v>
      </c>
      <c r="B36" s="44" t="s">
        <v>344</v>
      </c>
      <c r="C36" s="45">
        <v>5181.9157299999997</v>
      </c>
      <c r="D36" s="45">
        <v>0</v>
      </c>
      <c r="E36" s="45">
        <v>5181.9157299999997</v>
      </c>
      <c r="F36" s="45">
        <v>42.324294030000004</v>
      </c>
      <c r="G36" s="45">
        <f t="shared" si="0"/>
        <v>5139.59143597</v>
      </c>
      <c r="H36" s="56">
        <f t="shared" si="1"/>
        <v>0.81676924587887911</v>
      </c>
      <c r="I36" s="57"/>
    </row>
    <row r="37" spans="1:9" x14ac:dyDescent="0.2">
      <c r="A37" s="44" t="s">
        <v>111</v>
      </c>
      <c r="B37" s="44" t="s">
        <v>343</v>
      </c>
      <c r="C37" s="45">
        <v>3165.1941120000001</v>
      </c>
      <c r="D37" s="45">
        <v>0</v>
      </c>
      <c r="E37" s="45">
        <v>3165.1941120000001</v>
      </c>
      <c r="F37" s="45">
        <v>29.219443999999999</v>
      </c>
      <c r="G37" s="45">
        <f t="shared" si="0"/>
        <v>3135.9746680000003</v>
      </c>
      <c r="H37" s="56">
        <f t="shared" si="1"/>
        <v>0.92314856422935232</v>
      </c>
      <c r="I37" s="57"/>
    </row>
    <row r="38" spans="1:9" x14ac:dyDescent="0.2">
      <c r="A38" s="44" t="s">
        <v>112</v>
      </c>
      <c r="B38" s="44" t="s">
        <v>342</v>
      </c>
      <c r="C38" s="45">
        <v>12885.256743</v>
      </c>
      <c r="D38" s="45">
        <v>0</v>
      </c>
      <c r="E38" s="45">
        <v>12885.256743</v>
      </c>
      <c r="F38" s="45">
        <v>285.46699999999998</v>
      </c>
      <c r="G38" s="45">
        <f t="shared" si="0"/>
        <v>12599.789742999999</v>
      </c>
      <c r="H38" s="56">
        <f t="shared" si="1"/>
        <v>2.2154544972887855</v>
      </c>
      <c r="I38" s="57"/>
    </row>
    <row r="39" spans="1:9" x14ac:dyDescent="0.2">
      <c r="A39" s="44" t="s">
        <v>113</v>
      </c>
      <c r="B39" s="44" t="s">
        <v>296</v>
      </c>
      <c r="C39" s="45">
        <v>326211.74469100003</v>
      </c>
      <c r="D39" s="45">
        <v>0</v>
      </c>
      <c r="E39" s="45">
        <v>326211.74469100003</v>
      </c>
      <c r="F39" s="45">
        <v>10193.060248799999</v>
      </c>
      <c r="G39" s="45">
        <f t="shared" si="0"/>
        <v>316018.68444220006</v>
      </c>
      <c r="H39" s="56">
        <f t="shared" si="1"/>
        <v>3.1246760469814618</v>
      </c>
      <c r="I39" s="57"/>
    </row>
    <row r="40" spans="1:9" x14ac:dyDescent="0.2">
      <c r="A40" s="44" t="s">
        <v>114</v>
      </c>
      <c r="B40" s="44" t="s">
        <v>341</v>
      </c>
      <c r="C40" s="45">
        <v>242764.05156200001</v>
      </c>
      <c r="D40" s="45">
        <v>0</v>
      </c>
      <c r="E40" s="45">
        <v>242764.05156200001</v>
      </c>
      <c r="F40" s="45">
        <v>6127.6795477299993</v>
      </c>
      <c r="G40" s="45">
        <f t="shared" si="0"/>
        <v>236636.37201427002</v>
      </c>
      <c r="H40" s="56">
        <f t="shared" si="1"/>
        <v>2.5241297087864094</v>
      </c>
      <c r="I40" s="57"/>
    </row>
    <row r="41" spans="1:9" x14ac:dyDescent="0.2">
      <c r="A41" s="44" t="s">
        <v>115</v>
      </c>
      <c r="B41" s="44" t="s">
        <v>297</v>
      </c>
      <c r="C41" s="45">
        <v>66901.781000000003</v>
      </c>
      <c r="D41" s="45">
        <v>0</v>
      </c>
      <c r="E41" s="45">
        <v>66901.781000000003</v>
      </c>
      <c r="F41" s="45">
        <v>7110.4554043100006</v>
      </c>
      <c r="G41" s="45">
        <f t="shared" si="0"/>
        <v>59791.325595690003</v>
      </c>
      <c r="H41" s="56">
        <f t="shared" si="1"/>
        <v>10.628200472435854</v>
      </c>
      <c r="I41" s="57"/>
    </row>
    <row r="42" spans="1:9" x14ac:dyDescent="0.2">
      <c r="A42" s="44" t="s">
        <v>116</v>
      </c>
      <c r="B42" s="44" t="s">
        <v>298</v>
      </c>
      <c r="C42" s="45">
        <v>196225.45300000001</v>
      </c>
      <c r="D42" s="45">
        <v>0</v>
      </c>
      <c r="E42" s="45">
        <v>196225.45300000001</v>
      </c>
      <c r="F42" s="45">
        <v>12649.41857455</v>
      </c>
      <c r="G42" s="45">
        <f t="shared" si="0"/>
        <v>183576.03442545002</v>
      </c>
      <c r="H42" s="56">
        <f t="shared" si="1"/>
        <v>6.4463699184580294</v>
      </c>
      <c r="I42" s="57"/>
    </row>
    <row r="43" spans="1:9" x14ac:dyDescent="0.2">
      <c r="A43" s="44" t="s">
        <v>117</v>
      </c>
      <c r="B43" s="44" t="s">
        <v>299</v>
      </c>
      <c r="C43" s="45">
        <v>5217.259</v>
      </c>
      <c r="D43" s="45">
        <v>28000</v>
      </c>
      <c r="E43" s="45">
        <v>33217.258999999998</v>
      </c>
      <c r="F43" s="45">
        <v>0</v>
      </c>
      <c r="G43" s="45">
        <f t="shared" si="0"/>
        <v>33217.258999999998</v>
      </c>
      <c r="H43" s="56">
        <f t="shared" si="1"/>
        <v>0</v>
      </c>
      <c r="I43" s="57"/>
    </row>
    <row r="44" spans="1:9" x14ac:dyDescent="0.2">
      <c r="A44" s="44" t="s">
        <v>118</v>
      </c>
      <c r="B44" s="44" t="s">
        <v>300</v>
      </c>
      <c r="C44" s="45">
        <v>8426.2177840000004</v>
      </c>
      <c r="D44" s="45">
        <v>0</v>
      </c>
      <c r="E44" s="45">
        <v>8426.2177840000004</v>
      </c>
      <c r="F44" s="45">
        <v>768.26097783</v>
      </c>
      <c r="G44" s="45">
        <f t="shared" si="0"/>
        <v>7657.9568061700002</v>
      </c>
      <c r="H44" s="56">
        <f t="shared" si="1"/>
        <v>9.1175067809047263</v>
      </c>
      <c r="I44" s="57"/>
    </row>
    <row r="45" spans="1:9" x14ac:dyDescent="0.2">
      <c r="A45" s="44" t="s">
        <v>119</v>
      </c>
      <c r="B45" s="44" t="s">
        <v>340</v>
      </c>
      <c r="C45" s="45">
        <v>65096.508270999999</v>
      </c>
      <c r="D45" s="45">
        <v>0</v>
      </c>
      <c r="E45" s="45">
        <v>65096.508270999999</v>
      </c>
      <c r="F45" s="45">
        <v>365.41641414999998</v>
      </c>
      <c r="G45" s="45">
        <f t="shared" si="0"/>
        <v>64731.091856849998</v>
      </c>
      <c r="H45" s="56">
        <f t="shared" si="1"/>
        <v>0.56134564488275362</v>
      </c>
      <c r="I45" s="57"/>
    </row>
    <row r="46" spans="1:9" x14ac:dyDescent="0.2">
      <c r="A46" s="44" t="s">
        <v>120</v>
      </c>
      <c r="B46" s="44" t="s">
        <v>339</v>
      </c>
      <c r="C46" s="45">
        <v>8172.8954210000002</v>
      </c>
      <c r="D46" s="45">
        <v>0</v>
      </c>
      <c r="E46" s="45">
        <v>8172.8954210000002</v>
      </c>
      <c r="F46" s="45">
        <v>7.9699999999999997E-4</v>
      </c>
      <c r="G46" s="45">
        <f t="shared" si="0"/>
        <v>8172.8946240000005</v>
      </c>
      <c r="H46" s="56">
        <f t="shared" si="1"/>
        <v>9.7517459718392252E-6</v>
      </c>
      <c r="I46" s="57"/>
    </row>
    <row r="47" spans="1:9" x14ac:dyDescent="0.2">
      <c r="A47" s="44" t="s">
        <v>121</v>
      </c>
      <c r="B47" s="44" t="s">
        <v>338</v>
      </c>
      <c r="C47" s="45">
        <v>3450100.3610820002</v>
      </c>
      <c r="D47" s="45">
        <v>0</v>
      </c>
      <c r="E47" s="45">
        <v>3450100.3610820002</v>
      </c>
      <c r="F47" s="45">
        <v>209281.62905814999</v>
      </c>
      <c r="G47" s="45">
        <f t="shared" si="0"/>
        <v>3240818.7320238501</v>
      </c>
      <c r="H47" s="56">
        <f t="shared" si="1"/>
        <v>6.0659577158652951</v>
      </c>
      <c r="I47" s="57"/>
    </row>
    <row r="48" spans="1:9" x14ac:dyDescent="0.2">
      <c r="A48" s="44" t="s">
        <v>122</v>
      </c>
      <c r="B48" s="44" t="s">
        <v>337</v>
      </c>
      <c r="C48" s="45">
        <v>489131.68599999999</v>
      </c>
      <c r="D48" s="45">
        <v>0</v>
      </c>
      <c r="E48" s="45">
        <v>489131.68599999999</v>
      </c>
      <c r="F48" s="45">
        <v>432884.43522654998</v>
      </c>
      <c r="G48" s="45">
        <f t="shared" si="0"/>
        <v>56247.25077345001</v>
      </c>
      <c r="H48" s="56">
        <f t="shared" si="1"/>
        <v>88.500591480092737</v>
      </c>
      <c r="I48" s="57"/>
    </row>
    <row r="49" spans="1:9" x14ac:dyDescent="0.2">
      <c r="A49" s="44" t="s">
        <v>123</v>
      </c>
      <c r="B49" s="44" t="s">
        <v>301</v>
      </c>
      <c r="C49" s="45">
        <v>27433.185022999998</v>
      </c>
      <c r="D49" s="45">
        <v>0</v>
      </c>
      <c r="E49" s="45">
        <v>27433.185022999998</v>
      </c>
      <c r="F49" s="45">
        <v>250.38668699999999</v>
      </c>
      <c r="G49" s="45">
        <f t="shared" si="0"/>
        <v>27182.798336</v>
      </c>
      <c r="H49" s="56">
        <f t="shared" si="1"/>
        <v>0.91271460747294075</v>
      </c>
      <c r="I49" s="57"/>
    </row>
    <row r="50" spans="1:9" x14ac:dyDescent="0.2">
      <c r="A50" s="44" t="s">
        <v>124</v>
      </c>
      <c r="B50" s="44" t="s">
        <v>302</v>
      </c>
      <c r="C50" s="45">
        <v>1733.762853</v>
      </c>
      <c r="D50" s="45">
        <v>0</v>
      </c>
      <c r="E50" s="45">
        <v>1733.762853</v>
      </c>
      <c r="F50" s="45">
        <v>14.15485</v>
      </c>
      <c r="G50" s="45">
        <f t="shared" si="0"/>
        <v>1719.6080030000001</v>
      </c>
      <c r="H50" s="56">
        <f t="shared" si="1"/>
        <v>0.8164236519145216</v>
      </c>
      <c r="I50" s="57"/>
    </row>
    <row r="51" spans="1:9" x14ac:dyDescent="0.2">
      <c r="A51" s="44" t="s">
        <v>125</v>
      </c>
      <c r="B51" s="44" t="s">
        <v>303</v>
      </c>
      <c r="C51" s="45">
        <v>4700.4557610000002</v>
      </c>
      <c r="D51" s="45">
        <v>0</v>
      </c>
      <c r="E51" s="45">
        <v>4700.4557610000002</v>
      </c>
      <c r="F51" s="45">
        <v>82.129679999999993</v>
      </c>
      <c r="G51" s="45">
        <f t="shared" si="0"/>
        <v>4618.3260810000002</v>
      </c>
      <c r="H51" s="56">
        <f t="shared" si="1"/>
        <v>1.7472705664296535</v>
      </c>
      <c r="I51" s="57"/>
    </row>
    <row r="52" spans="1:9" x14ac:dyDescent="0.2">
      <c r="A52" s="44" t="s">
        <v>126</v>
      </c>
      <c r="B52" s="44" t="s">
        <v>304</v>
      </c>
      <c r="C52" s="45">
        <v>18744.949132999998</v>
      </c>
      <c r="D52" s="45">
        <v>0</v>
      </c>
      <c r="E52" s="45">
        <v>18744.949132999998</v>
      </c>
      <c r="F52" s="45">
        <v>1106.0427560000001</v>
      </c>
      <c r="G52" s="45">
        <f t="shared" si="0"/>
        <v>17638.906376999999</v>
      </c>
      <c r="H52" s="56">
        <f t="shared" si="1"/>
        <v>5.900484168574458</v>
      </c>
      <c r="I52" s="57"/>
    </row>
    <row r="53" spans="1:9" x14ac:dyDescent="0.2">
      <c r="A53" s="44" t="s">
        <v>127</v>
      </c>
      <c r="B53" s="44" t="s">
        <v>305</v>
      </c>
      <c r="C53" s="45">
        <v>7057.0499589999999</v>
      </c>
      <c r="D53" s="45">
        <v>0</v>
      </c>
      <c r="E53" s="45">
        <v>7057.0499589999999</v>
      </c>
      <c r="F53" s="45">
        <v>-0.93799999999999994</v>
      </c>
      <c r="G53" s="45">
        <f t="shared" si="0"/>
        <v>7057.987959</v>
      </c>
      <c r="H53" s="56">
        <f t="shared" si="1"/>
        <v>-1.3291672943362821E-2</v>
      </c>
      <c r="I53" s="57"/>
    </row>
    <row r="54" spans="1:9" x14ac:dyDescent="0.2">
      <c r="A54" s="44" t="s">
        <v>128</v>
      </c>
      <c r="B54" s="44" t="s">
        <v>306</v>
      </c>
      <c r="C54" s="45">
        <v>1680930.986918</v>
      </c>
      <c r="D54" s="45">
        <v>0</v>
      </c>
      <c r="E54" s="45">
        <v>1680930.986918</v>
      </c>
      <c r="F54" s="45">
        <v>269319.90111735003</v>
      </c>
      <c r="G54" s="45">
        <f t="shared" si="0"/>
        <v>1411611.0858006501</v>
      </c>
      <c r="H54" s="56">
        <f t="shared" si="1"/>
        <v>16.022067723978971</v>
      </c>
      <c r="I54" s="57"/>
    </row>
    <row r="55" spans="1:9" x14ac:dyDescent="0.2">
      <c r="A55" s="44" t="s">
        <v>129</v>
      </c>
      <c r="B55" s="44" t="s">
        <v>307</v>
      </c>
      <c r="C55" s="45">
        <v>56850.847000000002</v>
      </c>
      <c r="D55" s="45">
        <v>0</v>
      </c>
      <c r="E55" s="45">
        <v>56850.847000000002</v>
      </c>
      <c r="F55" s="45">
        <v>22705.595000000001</v>
      </c>
      <c r="G55" s="45">
        <f t="shared" si="0"/>
        <v>34145.252</v>
      </c>
      <c r="H55" s="56">
        <f t="shared" si="1"/>
        <v>39.938886046851685</v>
      </c>
      <c r="I55" s="57"/>
    </row>
    <row r="56" spans="1:9" x14ac:dyDescent="0.2">
      <c r="A56" s="44" t="s">
        <v>130</v>
      </c>
      <c r="B56" s="44" t="s">
        <v>336</v>
      </c>
      <c r="C56" s="45">
        <v>49339.167999999998</v>
      </c>
      <c r="D56" s="45">
        <v>0</v>
      </c>
      <c r="E56" s="45">
        <v>49339.167999999998</v>
      </c>
      <c r="F56" s="45">
        <v>0</v>
      </c>
      <c r="G56" s="45">
        <f t="shared" si="0"/>
        <v>49339.167999999998</v>
      </c>
      <c r="H56" s="56">
        <f t="shared" si="1"/>
        <v>0</v>
      </c>
      <c r="I56" s="57"/>
    </row>
    <row r="57" spans="1:9" x14ac:dyDescent="0.2">
      <c r="A57" s="44" t="s">
        <v>131</v>
      </c>
      <c r="B57" s="44" t="s">
        <v>335</v>
      </c>
      <c r="C57" s="45">
        <v>175005.141</v>
      </c>
      <c r="D57" s="45">
        <v>0</v>
      </c>
      <c r="E57" s="45">
        <v>175005.141</v>
      </c>
      <c r="F57" s="45">
        <v>-7.5900000000000002E-4</v>
      </c>
      <c r="G57" s="45">
        <f t="shared" si="0"/>
        <v>175005.14175899999</v>
      </c>
      <c r="H57" s="56">
        <f t="shared" si="1"/>
        <v>-4.3370154480204667E-7</v>
      </c>
      <c r="I57" s="57"/>
    </row>
    <row r="58" spans="1:9" x14ac:dyDescent="0.2">
      <c r="A58" s="44" t="s">
        <v>132</v>
      </c>
      <c r="B58" s="44" t="s">
        <v>334</v>
      </c>
      <c r="C58" s="45">
        <v>136953.29029599999</v>
      </c>
      <c r="D58" s="45">
        <v>0</v>
      </c>
      <c r="E58" s="45">
        <v>136953.29029599999</v>
      </c>
      <c r="F58" s="45">
        <v>1312.70700599</v>
      </c>
      <c r="G58" s="45">
        <f t="shared" si="0"/>
        <v>135640.58329000999</v>
      </c>
      <c r="H58" s="56">
        <f t="shared" si="1"/>
        <v>0.95850709621712549</v>
      </c>
      <c r="I58" s="57"/>
    </row>
    <row r="59" spans="1:9" x14ac:dyDescent="0.2">
      <c r="A59" s="44" t="s">
        <v>133</v>
      </c>
      <c r="B59" s="44" t="s">
        <v>308</v>
      </c>
      <c r="C59" s="45">
        <v>1251219.2268449999</v>
      </c>
      <c r="D59" s="45">
        <v>0</v>
      </c>
      <c r="E59" s="45">
        <v>1251219.2268449999</v>
      </c>
      <c r="F59" s="45">
        <v>128620.6914733</v>
      </c>
      <c r="G59" s="45">
        <f t="shared" si="0"/>
        <v>1122598.5353716998</v>
      </c>
      <c r="H59" s="56">
        <f t="shared" si="1"/>
        <v>10.279628758392906</v>
      </c>
      <c r="I59" s="57"/>
    </row>
    <row r="60" spans="1:9" x14ac:dyDescent="0.2">
      <c r="A60" s="44" t="s">
        <v>134</v>
      </c>
      <c r="B60" s="44" t="s">
        <v>309</v>
      </c>
      <c r="C60" s="45">
        <v>3121360.8347740001</v>
      </c>
      <c r="D60" s="45">
        <v>0</v>
      </c>
      <c r="E60" s="45">
        <v>3121360.8347740001</v>
      </c>
      <c r="F60" s="45">
        <v>538244.46777965</v>
      </c>
      <c r="G60" s="45">
        <f t="shared" si="0"/>
        <v>2583116.3669943502</v>
      </c>
      <c r="H60" s="56">
        <f t="shared" si="1"/>
        <v>17.243904062076222</v>
      </c>
      <c r="I60" s="57"/>
    </row>
    <row r="61" spans="1:9" x14ac:dyDescent="0.2">
      <c r="A61" s="44" t="s">
        <v>135</v>
      </c>
      <c r="B61" s="44" t="s">
        <v>310</v>
      </c>
      <c r="C61" s="45">
        <v>296617.52926799998</v>
      </c>
      <c r="D61" s="45">
        <v>0</v>
      </c>
      <c r="E61" s="45">
        <v>296617.52926799998</v>
      </c>
      <c r="F61" s="45">
        <v>22522.11036124</v>
      </c>
      <c r="G61" s="45">
        <f t="shared" si="0"/>
        <v>274095.41890675999</v>
      </c>
      <c r="H61" s="56">
        <f t="shared" si="1"/>
        <v>7.5929802317552229</v>
      </c>
      <c r="I61" s="57"/>
    </row>
    <row r="62" spans="1:9" x14ac:dyDescent="0.2">
      <c r="A62" s="44" t="s">
        <v>136</v>
      </c>
      <c r="B62" s="44" t="s">
        <v>311</v>
      </c>
      <c r="C62" s="45">
        <v>204099.794437</v>
      </c>
      <c r="D62" s="45">
        <v>0</v>
      </c>
      <c r="E62" s="45">
        <v>204099.794437</v>
      </c>
      <c r="F62" s="45">
        <v>14315.22258994</v>
      </c>
      <c r="G62" s="45">
        <f t="shared" si="0"/>
        <v>189784.57184706</v>
      </c>
      <c r="H62" s="56">
        <f t="shared" si="1"/>
        <v>7.0138348886768318</v>
      </c>
      <c r="I62" s="57"/>
    </row>
    <row r="63" spans="1:9" x14ac:dyDescent="0.2">
      <c r="A63" s="44" t="s">
        <v>137</v>
      </c>
      <c r="B63" s="44" t="s">
        <v>312</v>
      </c>
      <c r="C63" s="45">
        <v>97515.357101000001</v>
      </c>
      <c r="D63" s="45">
        <v>0</v>
      </c>
      <c r="E63" s="45">
        <v>97515.357101000001</v>
      </c>
      <c r="F63" s="45">
        <v>2578.5556759999999</v>
      </c>
      <c r="G63" s="45">
        <f t="shared" si="0"/>
        <v>94936.801424999998</v>
      </c>
      <c r="H63" s="56">
        <f t="shared" si="1"/>
        <v>2.6442559948063376</v>
      </c>
      <c r="I63" s="57"/>
    </row>
    <row r="64" spans="1:9" x14ac:dyDescent="0.2">
      <c r="A64" s="44" t="s">
        <v>138</v>
      </c>
      <c r="B64" s="44" t="s">
        <v>313</v>
      </c>
      <c r="C64" s="45">
        <v>19572.818033</v>
      </c>
      <c r="D64" s="45">
        <v>0</v>
      </c>
      <c r="E64" s="45">
        <v>19572.818033</v>
      </c>
      <c r="F64" s="45">
        <v>1138.2349323399999</v>
      </c>
      <c r="G64" s="45">
        <f t="shared" si="0"/>
        <v>18434.583100659998</v>
      </c>
      <c r="H64" s="56">
        <f t="shared" si="1"/>
        <v>5.8153860645969457</v>
      </c>
      <c r="I64" s="57"/>
    </row>
    <row r="65" spans="1:9" x14ac:dyDescent="0.2">
      <c r="A65" s="44" t="s">
        <v>139</v>
      </c>
      <c r="B65" s="44" t="s">
        <v>314</v>
      </c>
      <c r="C65" s="45">
        <v>256564.41474499999</v>
      </c>
      <c r="D65" s="45">
        <v>0</v>
      </c>
      <c r="E65" s="45">
        <v>256564.41474499999</v>
      </c>
      <c r="F65" s="45">
        <v>15123.190113139999</v>
      </c>
      <c r="G65" s="45">
        <f t="shared" si="0"/>
        <v>241441.22463185998</v>
      </c>
      <c r="H65" s="56">
        <f t="shared" si="1"/>
        <v>5.8945002673776781</v>
      </c>
      <c r="I65" s="57"/>
    </row>
    <row r="66" spans="1:9" x14ac:dyDescent="0.2">
      <c r="A66" s="44" t="s">
        <v>140</v>
      </c>
      <c r="B66" s="44" t="s">
        <v>315</v>
      </c>
      <c r="C66" s="45">
        <v>14685.380447</v>
      </c>
      <c r="D66" s="45">
        <v>0</v>
      </c>
      <c r="E66" s="45">
        <v>14685.380447</v>
      </c>
      <c r="F66" s="45">
        <v>0</v>
      </c>
      <c r="G66" s="45">
        <f t="shared" si="0"/>
        <v>14685.380447</v>
      </c>
      <c r="H66" s="56">
        <f t="shared" si="1"/>
        <v>0</v>
      </c>
      <c r="I66" s="57"/>
    </row>
    <row r="67" spans="1:9" x14ac:dyDescent="0.2">
      <c r="A67" s="44" t="s">
        <v>141</v>
      </c>
      <c r="B67" s="44" t="s">
        <v>316</v>
      </c>
      <c r="C67" s="45">
        <v>2619.7600000000002</v>
      </c>
      <c r="D67" s="45">
        <v>0</v>
      </c>
      <c r="E67" s="45">
        <v>2619.7600000000002</v>
      </c>
      <c r="F67" s="45">
        <v>1697.9049437000001</v>
      </c>
      <c r="G67" s="45">
        <f t="shared" si="0"/>
        <v>921.85505630000011</v>
      </c>
      <c r="H67" s="56">
        <f t="shared" si="1"/>
        <v>64.811469130760074</v>
      </c>
      <c r="I67" s="57"/>
    </row>
    <row r="68" spans="1:9" x14ac:dyDescent="0.2">
      <c r="A68" s="44" t="s">
        <v>142</v>
      </c>
      <c r="B68" s="44" t="s">
        <v>317</v>
      </c>
      <c r="C68" s="45">
        <v>38845.955000000002</v>
      </c>
      <c r="D68" s="45">
        <v>0</v>
      </c>
      <c r="E68" s="45">
        <v>38845.955000000002</v>
      </c>
      <c r="F68" s="45">
        <v>6880.2664279099999</v>
      </c>
      <c r="G68" s="45">
        <f t="shared" si="0"/>
        <v>31965.688572090003</v>
      </c>
      <c r="H68" s="56">
        <f t="shared" si="1"/>
        <v>17.711667605829227</v>
      </c>
      <c r="I68" s="57"/>
    </row>
    <row r="69" spans="1:9" x14ac:dyDescent="0.2">
      <c r="A69" s="44" t="s">
        <v>143</v>
      </c>
      <c r="B69" s="44" t="s">
        <v>333</v>
      </c>
      <c r="C69" s="45">
        <v>7338.7992100000001</v>
      </c>
      <c r="D69" s="45">
        <v>0</v>
      </c>
      <c r="E69" s="45">
        <v>7338.7992100000001</v>
      </c>
      <c r="F69" s="45">
        <v>0</v>
      </c>
      <c r="G69" s="45">
        <f t="shared" si="0"/>
        <v>7338.7992100000001</v>
      </c>
      <c r="H69" s="56">
        <f t="shared" si="1"/>
        <v>0</v>
      </c>
      <c r="I69" s="57"/>
    </row>
    <row r="70" spans="1:9" x14ac:dyDescent="0.2">
      <c r="A70" s="44" t="s">
        <v>144</v>
      </c>
      <c r="B70" s="44" t="s">
        <v>318</v>
      </c>
      <c r="C70" s="45">
        <v>273268.706366</v>
      </c>
      <c r="D70" s="45">
        <v>0</v>
      </c>
      <c r="E70" s="45">
        <v>273268.706366</v>
      </c>
      <c r="F70" s="45">
        <v>27495.478503310002</v>
      </c>
      <c r="G70" s="45">
        <f t="shared" si="0"/>
        <v>245773.22786268999</v>
      </c>
      <c r="H70" s="56">
        <f t="shared" si="1"/>
        <v>10.06170039334258</v>
      </c>
      <c r="I70" s="57"/>
    </row>
    <row r="71" spans="1:9" x14ac:dyDescent="0.2">
      <c r="A71" s="44" t="s">
        <v>145</v>
      </c>
      <c r="B71" s="44" t="s">
        <v>319</v>
      </c>
      <c r="C71" s="45">
        <v>10624.5</v>
      </c>
      <c r="D71" s="45">
        <v>0</v>
      </c>
      <c r="E71" s="45">
        <v>10624.5</v>
      </c>
      <c r="F71" s="45">
        <v>1605.9042868900001</v>
      </c>
      <c r="G71" s="45">
        <f t="shared" si="0"/>
        <v>9018.5957131100004</v>
      </c>
      <c r="H71" s="56">
        <f t="shared" si="1"/>
        <v>15.115104587415878</v>
      </c>
      <c r="I71" s="57"/>
    </row>
    <row r="72" spans="1:9" x14ac:dyDescent="0.2">
      <c r="A72" s="44" t="s">
        <v>146</v>
      </c>
      <c r="B72" s="44" t="s">
        <v>320</v>
      </c>
      <c r="C72" s="45">
        <v>8549.5699449999993</v>
      </c>
      <c r="D72" s="45">
        <v>0</v>
      </c>
      <c r="E72" s="45">
        <v>8549.5699449999993</v>
      </c>
      <c r="F72" s="45">
        <v>2490.3983669999998</v>
      </c>
      <c r="G72" s="45">
        <f t="shared" si="0"/>
        <v>6059.1715779999995</v>
      </c>
      <c r="H72" s="56">
        <f t="shared" si="1"/>
        <v>29.128931431883853</v>
      </c>
      <c r="I72" s="57"/>
    </row>
    <row r="73" spans="1:9" x14ac:dyDescent="0.2">
      <c r="A73" s="44" t="s">
        <v>147</v>
      </c>
      <c r="B73" s="44" t="s">
        <v>321</v>
      </c>
      <c r="C73" s="45">
        <v>3148.7669989999999</v>
      </c>
      <c r="D73" s="45">
        <v>0</v>
      </c>
      <c r="E73" s="45">
        <v>3148.7669989999999</v>
      </c>
      <c r="F73" s="45">
        <v>667.65769999999998</v>
      </c>
      <c r="G73" s="45">
        <f t="shared" si="0"/>
        <v>2481.1092989999997</v>
      </c>
      <c r="H73" s="56">
        <f t="shared" si="1"/>
        <v>21.203782312633415</v>
      </c>
      <c r="I73" s="57"/>
    </row>
    <row r="74" spans="1:9" x14ac:dyDescent="0.2">
      <c r="A74" s="44" t="s">
        <v>148</v>
      </c>
      <c r="B74" s="44" t="s">
        <v>322</v>
      </c>
      <c r="C74" s="45">
        <v>224880.20199999999</v>
      </c>
      <c r="D74" s="45">
        <v>0</v>
      </c>
      <c r="E74" s="45">
        <v>224880.20199999999</v>
      </c>
      <c r="F74" s="45">
        <v>1958.5236464000002</v>
      </c>
      <c r="G74" s="45">
        <f t="shared" si="0"/>
        <v>222921.6783536</v>
      </c>
      <c r="H74" s="56">
        <f t="shared" si="1"/>
        <v>0.87091866201721058</v>
      </c>
      <c r="I74" s="57"/>
    </row>
    <row r="75" spans="1:9" x14ac:dyDescent="0.2">
      <c r="A75" s="44" t="s">
        <v>149</v>
      </c>
      <c r="B75" s="44" t="s">
        <v>323</v>
      </c>
      <c r="C75" s="45">
        <v>371669.99213899998</v>
      </c>
      <c r="D75" s="45">
        <v>0</v>
      </c>
      <c r="E75" s="45">
        <v>371669.99213899998</v>
      </c>
      <c r="F75" s="45">
        <v>21110.581661640001</v>
      </c>
      <c r="G75" s="45">
        <f t="shared" si="0"/>
        <v>350559.41047735995</v>
      </c>
      <c r="H75" s="56">
        <f t="shared" si="1"/>
        <v>5.6799263077835196</v>
      </c>
      <c r="I75" s="57"/>
    </row>
    <row r="76" spans="1:9" x14ac:dyDescent="0.2">
      <c r="A76" s="44" t="s">
        <v>150</v>
      </c>
      <c r="B76" s="44" t="s">
        <v>324</v>
      </c>
      <c r="C76" s="45">
        <v>29549.414000000001</v>
      </c>
      <c r="D76" s="45">
        <v>0</v>
      </c>
      <c r="E76" s="45">
        <v>29549.414000000001</v>
      </c>
      <c r="F76" s="45">
        <v>1697.53671958</v>
      </c>
      <c r="G76" s="45">
        <f t="shared" ref="G76:G85" si="2">+E76-F76</f>
        <v>27851.877280420002</v>
      </c>
      <c r="H76" s="56">
        <f t="shared" ref="H76:H86" si="3">+IFERROR(F76/E76*100,0)</f>
        <v>5.7447390313053246</v>
      </c>
      <c r="I76" s="57"/>
    </row>
    <row r="77" spans="1:9" x14ac:dyDescent="0.2">
      <c r="A77" s="44" t="s">
        <v>151</v>
      </c>
      <c r="B77" s="44" t="s">
        <v>332</v>
      </c>
      <c r="C77" s="45">
        <v>1834.2164600000001</v>
      </c>
      <c r="D77" s="45">
        <v>0</v>
      </c>
      <c r="E77" s="45">
        <v>1834.2164600000001</v>
      </c>
      <c r="F77" s="45">
        <v>236.41413</v>
      </c>
      <c r="G77" s="45">
        <f t="shared" si="2"/>
        <v>1597.80233</v>
      </c>
      <c r="H77" s="56">
        <f t="shared" si="3"/>
        <v>12.889107428465667</v>
      </c>
      <c r="I77" s="57"/>
    </row>
    <row r="78" spans="1:9" x14ac:dyDescent="0.2">
      <c r="A78" s="44" t="s">
        <v>152</v>
      </c>
      <c r="B78" s="44" t="s">
        <v>331</v>
      </c>
      <c r="C78" s="45">
        <v>3070410.3288670001</v>
      </c>
      <c r="D78" s="45">
        <v>0</v>
      </c>
      <c r="E78" s="45">
        <v>3070410.3288670001</v>
      </c>
      <c r="F78" s="45">
        <v>463843.01297757</v>
      </c>
      <c r="G78" s="45">
        <f t="shared" si="2"/>
        <v>2606567.3158894302</v>
      </c>
      <c r="H78" s="56">
        <f t="shared" si="3"/>
        <v>15.106873782200012</v>
      </c>
      <c r="I78" s="57"/>
    </row>
    <row r="79" spans="1:9" x14ac:dyDescent="0.2">
      <c r="A79" s="44" t="s">
        <v>153</v>
      </c>
      <c r="B79" s="44" t="s">
        <v>330</v>
      </c>
      <c r="C79" s="45">
        <v>175999.60200000001</v>
      </c>
      <c r="D79" s="45">
        <v>0</v>
      </c>
      <c r="E79" s="45">
        <v>175999.60200000001</v>
      </c>
      <c r="F79" s="45">
        <v>21120.989054330003</v>
      </c>
      <c r="G79" s="45">
        <f t="shared" si="2"/>
        <v>154878.61294567</v>
      </c>
      <c r="H79" s="56">
        <f t="shared" si="3"/>
        <v>12.000589100383309</v>
      </c>
      <c r="I79" s="57"/>
    </row>
    <row r="80" spans="1:9" x14ac:dyDescent="0.2">
      <c r="A80" s="44" t="s">
        <v>154</v>
      </c>
      <c r="B80" s="44" t="s">
        <v>325</v>
      </c>
      <c r="C80" s="45">
        <v>141164.458446</v>
      </c>
      <c r="D80" s="45">
        <v>0</v>
      </c>
      <c r="E80" s="45">
        <v>141164.458446</v>
      </c>
      <c r="F80" s="45">
        <v>1458.3906867999999</v>
      </c>
      <c r="G80" s="45">
        <f t="shared" si="2"/>
        <v>139706.0677592</v>
      </c>
      <c r="H80" s="56">
        <f t="shared" si="3"/>
        <v>1.0331146400833477</v>
      </c>
      <c r="I80" s="57"/>
    </row>
    <row r="81" spans="1:9" x14ac:dyDescent="0.2">
      <c r="A81" s="44" t="s">
        <v>155</v>
      </c>
      <c r="B81" s="44" t="s">
        <v>326</v>
      </c>
      <c r="C81" s="45">
        <v>66187.472034000006</v>
      </c>
      <c r="D81" s="45">
        <v>0</v>
      </c>
      <c r="E81" s="45">
        <v>66187.472034000006</v>
      </c>
      <c r="F81" s="45">
        <v>11045.55025846</v>
      </c>
      <c r="G81" s="45">
        <f t="shared" si="2"/>
        <v>55141.921775540002</v>
      </c>
      <c r="H81" s="56">
        <f t="shared" si="3"/>
        <v>16.688279396418075</v>
      </c>
      <c r="I81" s="57"/>
    </row>
    <row r="82" spans="1:9" x14ac:dyDescent="0.2">
      <c r="A82" s="44" t="s">
        <v>156</v>
      </c>
      <c r="B82" s="44" t="s">
        <v>329</v>
      </c>
      <c r="C82" s="45">
        <v>0</v>
      </c>
      <c r="D82" s="45">
        <v>0</v>
      </c>
      <c r="E82" s="45">
        <v>0</v>
      </c>
      <c r="F82" s="45">
        <v>-634.34827700000005</v>
      </c>
      <c r="G82" s="45">
        <f t="shared" si="2"/>
        <v>634.34827700000005</v>
      </c>
      <c r="H82" s="56">
        <f t="shared" si="3"/>
        <v>0</v>
      </c>
      <c r="I82" s="57"/>
    </row>
    <row r="83" spans="1:9" x14ac:dyDescent="0.2">
      <c r="A83" s="44" t="s">
        <v>157</v>
      </c>
      <c r="B83" s="44" t="s">
        <v>329</v>
      </c>
      <c r="C83" s="45">
        <v>4420088.4605869995</v>
      </c>
      <c r="D83" s="45">
        <v>0</v>
      </c>
      <c r="E83" s="45">
        <v>4420088.4605869995</v>
      </c>
      <c r="F83" s="45">
        <v>273480.64026329003</v>
      </c>
      <c r="G83" s="45">
        <f t="shared" si="2"/>
        <v>4146607.8203237094</v>
      </c>
      <c r="H83" s="56">
        <f t="shared" si="3"/>
        <v>6.1872209731062959</v>
      </c>
      <c r="I83" s="57"/>
    </row>
    <row r="84" spans="1:9" x14ac:dyDescent="0.2">
      <c r="A84" s="44" t="s">
        <v>158</v>
      </c>
      <c r="B84" s="44" t="s">
        <v>328</v>
      </c>
      <c r="C84" s="45">
        <v>397.98269299999998</v>
      </c>
      <c r="D84" s="45">
        <v>0</v>
      </c>
      <c r="E84" s="45">
        <v>397.98269299999998</v>
      </c>
      <c r="F84" s="45">
        <v>0</v>
      </c>
      <c r="G84" s="45">
        <f t="shared" si="2"/>
        <v>397.98269299999998</v>
      </c>
      <c r="H84" s="56">
        <f t="shared" si="3"/>
        <v>0</v>
      </c>
      <c r="I84" s="57"/>
    </row>
    <row r="85" spans="1:9" x14ac:dyDescent="0.2">
      <c r="A85" s="44" t="s">
        <v>159</v>
      </c>
      <c r="B85" s="44" t="s">
        <v>327</v>
      </c>
      <c r="C85" s="45">
        <v>1784.015576</v>
      </c>
      <c r="D85" s="45">
        <v>0</v>
      </c>
      <c r="E85" s="45">
        <v>1784.015576</v>
      </c>
      <c r="F85" s="45">
        <v>1275.6404724400002</v>
      </c>
      <c r="G85" s="45">
        <f t="shared" si="2"/>
        <v>508.37510355999984</v>
      </c>
      <c r="H85" s="56">
        <f t="shared" si="3"/>
        <v>71.503886490730963</v>
      </c>
    </row>
    <row r="86" spans="1:9" x14ac:dyDescent="0.2">
      <c r="A86" s="16" t="s">
        <v>160</v>
      </c>
      <c r="B86" s="16"/>
      <c r="C86" s="89">
        <v>27308463.866396002</v>
      </c>
      <c r="D86" s="89">
        <v>28000</v>
      </c>
      <c r="E86" s="89">
        <v>27336463.866396002</v>
      </c>
      <c r="F86" s="89">
        <v>3064474.3884728197</v>
      </c>
      <c r="G86" s="49">
        <f>SUM(G12:G85)</f>
        <v>24271989.477923177</v>
      </c>
      <c r="H86" s="36">
        <f t="shared" si="3"/>
        <v>11.210207741023511</v>
      </c>
    </row>
    <row r="87" spans="1:9" x14ac:dyDescent="0.2">
      <c r="A87" s="52" t="s">
        <v>268</v>
      </c>
      <c r="B87" s="58"/>
      <c r="C87" s="58"/>
      <c r="D87" s="58"/>
      <c r="E87" s="58"/>
      <c r="F87" s="58"/>
      <c r="G87" s="58"/>
      <c r="H87" s="58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0"/>
  <sheetViews>
    <sheetView showGridLines="0" workbookViewId="0">
      <pane xSplit="7" ySplit="11" topLeftCell="H12" activePane="bottomRight" state="frozen"/>
      <selection activeCell="B9" sqref="B9:H10"/>
      <selection pane="topRight" activeCell="B9" sqref="B9:H10"/>
      <selection pane="bottomLeft" activeCell="B9" sqref="B9:H10"/>
      <selection pane="bottomRight" activeCell="H30" sqref="H30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2" customWidth="1"/>
    <col min="9" max="9" width="11.42578125" style="2" customWidth="1"/>
    <col min="10" max="10" width="10.7109375" style="2" bestFit="1" customWidth="1"/>
    <col min="11" max="11" width="10.42578125" style="2" bestFit="1" customWidth="1"/>
    <col min="12" max="12" width="12.140625" style="59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41" t="s">
        <v>274</v>
      </c>
      <c r="B5" s="142"/>
      <c r="C5" s="142"/>
      <c r="D5" s="142"/>
      <c r="E5" s="142"/>
      <c r="F5" s="142"/>
      <c r="G5" s="142"/>
      <c r="H5" s="142"/>
      <c r="I5" s="142"/>
      <c r="J5" s="142"/>
    </row>
    <row r="6" spans="1:13" ht="12.75" x14ac:dyDescent="0.2">
      <c r="A6" s="141" t="str">
        <f>'C6 Estapublicos'!A6</f>
        <v>Acumulado al mes de enero de 2025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3" x14ac:dyDescent="0.2">
      <c r="A7" s="143" t="s">
        <v>83</v>
      </c>
      <c r="B7" s="144"/>
      <c r="C7" s="144"/>
      <c r="D7" s="144"/>
      <c r="E7" s="144"/>
      <c r="F7" s="144"/>
      <c r="G7" s="144"/>
      <c r="H7" s="144"/>
      <c r="I7" s="144"/>
      <c r="J7" s="144"/>
    </row>
    <row r="8" spans="1:13" ht="12" thickBot="1" x14ac:dyDescent="0.25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3"/>
      <c r="L8" s="108"/>
      <c r="M8" s="112"/>
    </row>
    <row r="9" spans="1:13" ht="12" customHeight="1" thickBot="1" x14ac:dyDescent="0.25">
      <c r="A9" s="150" t="s">
        <v>1</v>
      </c>
      <c r="B9" s="150"/>
      <c r="C9" s="150"/>
      <c r="D9" s="150"/>
      <c r="E9" s="150"/>
      <c r="F9" s="150"/>
      <c r="G9" s="150"/>
      <c r="H9" s="123" t="s">
        <v>2</v>
      </c>
      <c r="I9" s="123"/>
      <c r="J9" s="123"/>
      <c r="K9" s="137" t="s">
        <v>3</v>
      </c>
      <c r="L9" s="132" t="s">
        <v>4</v>
      </c>
      <c r="M9" s="127" t="s">
        <v>5</v>
      </c>
    </row>
    <row r="10" spans="1:13" ht="12.75" customHeight="1" x14ac:dyDescent="0.2">
      <c r="A10" s="151"/>
      <c r="B10" s="151"/>
      <c r="C10" s="151"/>
      <c r="D10" s="151"/>
      <c r="E10" s="151"/>
      <c r="F10" s="151"/>
      <c r="G10" s="151"/>
      <c r="H10" s="4" t="s">
        <v>6</v>
      </c>
      <c r="I10" s="4" t="s">
        <v>7</v>
      </c>
      <c r="J10" s="4" t="s">
        <v>8</v>
      </c>
      <c r="K10" s="137"/>
      <c r="L10" s="132"/>
      <c r="M10" s="127"/>
    </row>
    <row r="11" spans="1:13" ht="12" thickBot="1" x14ac:dyDescent="0.25">
      <c r="A11" s="152"/>
      <c r="B11" s="152"/>
      <c r="C11" s="152"/>
      <c r="D11" s="152"/>
      <c r="E11" s="152"/>
      <c r="F11" s="152"/>
      <c r="G11" s="152"/>
      <c r="H11" s="99" t="s">
        <v>9</v>
      </c>
      <c r="I11" s="99" t="s">
        <v>10</v>
      </c>
      <c r="J11" s="97" t="s">
        <v>11</v>
      </c>
      <c r="K11" s="99" t="s">
        <v>12</v>
      </c>
      <c r="L11" s="99" t="s">
        <v>13</v>
      </c>
      <c r="M11" s="113" t="s">
        <v>14</v>
      </c>
    </row>
    <row r="12" spans="1:13" x14ac:dyDescent="0.2">
      <c r="A12" s="145" t="s">
        <v>162</v>
      </c>
      <c r="B12" s="146"/>
      <c r="C12" s="146"/>
      <c r="D12" s="146"/>
      <c r="E12" s="146"/>
      <c r="F12" s="146"/>
      <c r="G12" s="146"/>
      <c r="H12" s="60">
        <v>483698668.59030801</v>
      </c>
      <c r="I12" s="60">
        <v>0</v>
      </c>
      <c r="J12" s="60">
        <v>483698668.59030801</v>
      </c>
      <c r="K12" s="60">
        <v>42525471.161563903</v>
      </c>
      <c r="L12" s="60">
        <f>+J12-K12</f>
        <v>441173197.42874408</v>
      </c>
      <c r="M12" s="114">
        <f>IFERROR(IF(J12&gt;0,+(K12/J12)*100,0),0)</f>
        <v>8.7917279750841963</v>
      </c>
    </row>
    <row r="13" spans="1:13" x14ac:dyDescent="0.2">
      <c r="A13" s="61"/>
      <c r="H13" s="91"/>
      <c r="I13" s="62"/>
      <c r="J13" s="62"/>
      <c r="K13" s="62"/>
      <c r="L13" s="62"/>
      <c r="M13" s="63"/>
    </row>
    <row r="14" spans="1:13" x14ac:dyDescent="0.2">
      <c r="A14" s="147" t="s">
        <v>163</v>
      </c>
      <c r="B14" s="148"/>
      <c r="C14" s="148"/>
      <c r="D14" s="148"/>
      <c r="E14" s="148"/>
      <c r="F14" s="148"/>
      <c r="G14" s="148"/>
      <c r="H14" s="60">
        <v>305777927</v>
      </c>
      <c r="I14" s="60">
        <v>0</v>
      </c>
      <c r="J14" s="60">
        <v>305777927</v>
      </c>
      <c r="K14" s="60">
        <v>28947054.080459457</v>
      </c>
      <c r="L14" s="62">
        <f>+J14-K14</f>
        <v>276830872.91954052</v>
      </c>
      <c r="M14" s="63">
        <f>IFERROR(IF(J14&gt;0,+(K14/J14)*100,0),0)</f>
        <v>9.4666918454383584</v>
      </c>
    </row>
    <row r="15" spans="1:13" x14ac:dyDescent="0.2">
      <c r="A15" s="64"/>
      <c r="H15" s="91"/>
      <c r="I15" s="91"/>
      <c r="J15" s="91"/>
      <c r="K15" s="91"/>
      <c r="L15" s="62"/>
      <c r="M15" s="63"/>
    </row>
    <row r="16" spans="1:13" x14ac:dyDescent="0.2">
      <c r="A16" s="147" t="s">
        <v>164</v>
      </c>
      <c r="B16" s="148"/>
      <c r="C16" s="148"/>
      <c r="D16" s="148"/>
      <c r="E16" s="148"/>
      <c r="F16" s="148"/>
      <c r="G16" s="148"/>
      <c r="H16" s="91">
        <v>305777927</v>
      </c>
      <c r="I16" s="91">
        <v>0</v>
      </c>
      <c r="J16" s="91">
        <v>305777927</v>
      </c>
      <c r="K16" s="91">
        <v>28947054.080459457</v>
      </c>
      <c r="L16" s="62">
        <f t="shared" ref="L16:L45" si="0">+J16-K16</f>
        <v>276830872.91954052</v>
      </c>
      <c r="M16" s="63">
        <f t="shared" ref="M16:M77" si="1">IFERROR(IF(J16&gt;0,+(K16/J16)*100,0),0)</f>
        <v>9.4666918454383584</v>
      </c>
    </row>
    <row r="17" spans="1:13" x14ac:dyDescent="0.2">
      <c r="A17" s="65" t="s">
        <v>161</v>
      </c>
      <c r="B17" s="65" t="s">
        <v>161</v>
      </c>
      <c r="C17" s="65" t="s">
        <v>165</v>
      </c>
      <c r="D17" s="153" t="s">
        <v>350</v>
      </c>
      <c r="E17" s="148"/>
      <c r="F17" s="148"/>
      <c r="G17" s="148"/>
      <c r="H17" s="92">
        <v>304504767</v>
      </c>
      <c r="I17" s="92">
        <v>0</v>
      </c>
      <c r="J17" s="92">
        <v>304504767</v>
      </c>
      <c r="K17" s="92">
        <v>28912441.676423028</v>
      </c>
      <c r="L17" s="66">
        <f t="shared" si="0"/>
        <v>275592325.32357699</v>
      </c>
      <c r="M17" s="115">
        <f t="shared" si="1"/>
        <v>9.4949060933496092</v>
      </c>
    </row>
    <row r="18" spans="1:13" x14ac:dyDescent="0.2">
      <c r="A18" s="67" t="s">
        <v>161</v>
      </c>
      <c r="B18" s="67" t="s">
        <v>161</v>
      </c>
      <c r="C18" s="154" t="s">
        <v>166</v>
      </c>
      <c r="D18" s="148"/>
      <c r="E18" s="149" t="s">
        <v>28</v>
      </c>
      <c r="F18" s="149"/>
      <c r="G18" s="148"/>
      <c r="H18" s="92">
        <v>151447583</v>
      </c>
      <c r="I18" s="92">
        <v>0</v>
      </c>
      <c r="J18" s="92">
        <v>151447583</v>
      </c>
      <c r="K18" s="92">
        <v>10784511.212012</v>
      </c>
      <c r="L18" s="66">
        <f t="shared" si="0"/>
        <v>140663071.78798801</v>
      </c>
      <c r="M18" s="115">
        <f t="shared" si="1"/>
        <v>7.1209530045864122</v>
      </c>
    </row>
    <row r="19" spans="1:13" x14ac:dyDescent="0.2">
      <c r="A19" s="69" t="s">
        <v>161</v>
      </c>
      <c r="B19" s="69" t="s">
        <v>161</v>
      </c>
      <c r="C19" s="69" t="s">
        <v>161</v>
      </c>
      <c r="D19" s="149" t="s">
        <v>167</v>
      </c>
      <c r="E19" s="149"/>
      <c r="F19" s="149" t="s">
        <v>351</v>
      </c>
      <c r="G19" s="149"/>
      <c r="H19" s="92">
        <v>147639055</v>
      </c>
      <c r="I19" s="92">
        <v>0</v>
      </c>
      <c r="J19" s="92">
        <v>147639055</v>
      </c>
      <c r="K19" s="92">
        <v>10772849.16798</v>
      </c>
      <c r="L19" s="66">
        <f t="shared" si="0"/>
        <v>136866205.83201998</v>
      </c>
      <c r="M19" s="115">
        <f t="shared" si="1"/>
        <v>7.2967475767031971</v>
      </c>
    </row>
    <row r="20" spans="1:13" x14ac:dyDescent="0.2">
      <c r="A20" s="69"/>
      <c r="B20" s="69"/>
      <c r="C20" s="69"/>
      <c r="D20" s="149" t="s">
        <v>168</v>
      </c>
      <c r="E20" s="149"/>
      <c r="F20" s="149" t="s">
        <v>352</v>
      </c>
      <c r="G20" s="149"/>
      <c r="H20" s="92">
        <v>1409421</v>
      </c>
      <c r="I20" s="92">
        <v>0</v>
      </c>
      <c r="J20" s="92">
        <v>1409421</v>
      </c>
      <c r="K20" s="92">
        <v>11124.253881000001</v>
      </c>
      <c r="L20" s="66">
        <f t="shared" si="0"/>
        <v>1398296.746119</v>
      </c>
      <c r="M20" s="115">
        <f t="shared" si="1"/>
        <v>0.78927828384847387</v>
      </c>
    </row>
    <row r="21" spans="1:13" x14ac:dyDescent="0.2">
      <c r="A21" s="69"/>
      <c r="B21" s="69"/>
      <c r="C21" s="69"/>
      <c r="D21" s="149" t="s">
        <v>169</v>
      </c>
      <c r="E21" s="149"/>
      <c r="F21" s="149" t="s">
        <v>353</v>
      </c>
      <c r="G21" s="149"/>
      <c r="H21" s="92">
        <v>0</v>
      </c>
      <c r="I21" s="92">
        <v>0</v>
      </c>
      <c r="J21" s="92">
        <v>0</v>
      </c>
      <c r="K21" s="92">
        <v>327.72311500000001</v>
      </c>
      <c r="L21" s="66">
        <f t="shared" si="0"/>
        <v>-327.72311500000001</v>
      </c>
      <c r="M21" s="115">
        <f t="shared" si="1"/>
        <v>0</v>
      </c>
    </row>
    <row r="22" spans="1:13" x14ac:dyDescent="0.2">
      <c r="A22" s="69"/>
      <c r="B22" s="69"/>
      <c r="C22" s="69"/>
      <c r="D22" s="149" t="s">
        <v>170</v>
      </c>
      <c r="E22" s="149"/>
      <c r="F22" s="149" t="s">
        <v>354</v>
      </c>
      <c r="G22" s="149"/>
      <c r="H22" s="92">
        <v>0</v>
      </c>
      <c r="I22" s="92">
        <v>0</v>
      </c>
      <c r="J22" s="92">
        <v>0</v>
      </c>
      <c r="K22" s="92">
        <v>243.400036</v>
      </c>
      <c r="L22" s="66">
        <f t="shared" si="0"/>
        <v>-243.400036</v>
      </c>
      <c r="M22" s="115">
        <f t="shared" si="1"/>
        <v>0</v>
      </c>
    </row>
    <row r="23" spans="1:13" x14ac:dyDescent="0.2">
      <c r="A23" s="69" t="s">
        <v>161</v>
      </c>
      <c r="B23" s="69" t="s">
        <v>161</v>
      </c>
      <c r="C23" s="69" t="s">
        <v>161</v>
      </c>
      <c r="D23" s="149" t="s">
        <v>171</v>
      </c>
      <c r="E23" s="149"/>
      <c r="F23" s="149" t="s">
        <v>355</v>
      </c>
      <c r="G23" s="149"/>
      <c r="H23" s="92">
        <v>2399107</v>
      </c>
      <c r="I23" s="92">
        <v>0</v>
      </c>
      <c r="J23" s="92">
        <v>2399107</v>
      </c>
      <c r="K23" s="92">
        <v>-33.332999999999998</v>
      </c>
      <c r="L23" s="66">
        <f t="shared" si="0"/>
        <v>2399140.3330000001</v>
      </c>
      <c r="M23" s="115">
        <f t="shared" si="1"/>
        <v>-1.3893919695953535E-3</v>
      </c>
    </row>
    <row r="24" spans="1:13" x14ac:dyDescent="0.2">
      <c r="A24" s="67" t="s">
        <v>161</v>
      </c>
      <c r="B24" s="67" t="s">
        <v>161</v>
      </c>
      <c r="C24" s="154" t="s">
        <v>172</v>
      </c>
      <c r="D24" s="148"/>
      <c r="E24" s="149" t="s">
        <v>356</v>
      </c>
      <c r="F24" s="149"/>
      <c r="G24" s="148"/>
      <c r="H24" s="92">
        <v>153057184</v>
      </c>
      <c r="I24" s="92">
        <v>0</v>
      </c>
      <c r="J24" s="92">
        <v>153057184</v>
      </c>
      <c r="K24" s="92">
        <v>18127930.464411028</v>
      </c>
      <c r="L24" s="66">
        <f t="shared" si="0"/>
        <v>134929253.53558898</v>
      </c>
      <c r="M24" s="115">
        <f t="shared" si="1"/>
        <v>11.843893890280267</v>
      </c>
    </row>
    <row r="25" spans="1:13" x14ac:dyDescent="0.2">
      <c r="A25" s="69" t="s">
        <v>161</v>
      </c>
      <c r="B25" s="69" t="s">
        <v>161</v>
      </c>
      <c r="C25" s="69" t="s">
        <v>161</v>
      </c>
      <c r="D25" s="149" t="s">
        <v>167</v>
      </c>
      <c r="E25" s="149"/>
      <c r="F25" s="149" t="s">
        <v>357</v>
      </c>
      <c r="G25" s="149"/>
      <c r="H25" s="92">
        <v>5353572</v>
      </c>
      <c r="I25" s="92">
        <v>0</v>
      </c>
      <c r="J25" s="92">
        <v>5353572</v>
      </c>
      <c r="K25" s="92">
        <v>436669.62883805227</v>
      </c>
      <c r="L25" s="66">
        <f t="shared" si="0"/>
        <v>4916902.371161948</v>
      </c>
      <c r="M25" s="115">
        <f t="shared" si="1"/>
        <v>8.1566032704529299</v>
      </c>
    </row>
    <row r="26" spans="1:13" x14ac:dyDescent="0.2">
      <c r="A26" s="69" t="s">
        <v>161</v>
      </c>
      <c r="B26" s="69" t="s">
        <v>161</v>
      </c>
      <c r="C26" s="69" t="s">
        <v>161</v>
      </c>
      <c r="D26" s="149" t="s">
        <v>173</v>
      </c>
      <c r="E26" s="149"/>
      <c r="F26" s="149" t="s">
        <v>358</v>
      </c>
      <c r="G26" s="149"/>
      <c r="H26" s="92">
        <v>118608058</v>
      </c>
      <c r="I26" s="92">
        <v>0</v>
      </c>
      <c r="J26" s="92">
        <v>118608058</v>
      </c>
      <c r="K26" s="92">
        <v>15341165.331296949</v>
      </c>
      <c r="L26" s="66">
        <f t="shared" si="0"/>
        <v>103266892.66870305</v>
      </c>
      <c r="M26" s="115">
        <f t="shared" si="1"/>
        <v>12.934336494487543</v>
      </c>
    </row>
    <row r="27" spans="1:13" x14ac:dyDescent="0.2">
      <c r="A27" s="69"/>
      <c r="B27" s="69"/>
      <c r="C27" s="69"/>
      <c r="D27" s="69"/>
      <c r="E27" s="69"/>
      <c r="F27" s="69" t="s">
        <v>359</v>
      </c>
      <c r="G27" s="69"/>
      <c r="H27" s="92">
        <v>77105008.133976847</v>
      </c>
      <c r="I27" s="92">
        <v>0</v>
      </c>
      <c r="J27" s="92">
        <v>77105008.133976847</v>
      </c>
      <c r="K27" s="92">
        <v>12684992.242938001</v>
      </c>
      <c r="L27" s="66">
        <f t="shared" si="0"/>
        <v>64420015.89103885</v>
      </c>
      <c r="M27" s="115">
        <f t="shared" si="1"/>
        <v>16.451580189054248</v>
      </c>
    </row>
    <row r="28" spans="1:13" x14ac:dyDescent="0.2">
      <c r="A28" s="69"/>
      <c r="B28" s="69"/>
      <c r="C28" s="69"/>
      <c r="D28" s="69"/>
      <c r="E28" s="69"/>
      <c r="F28" s="69" t="s">
        <v>360</v>
      </c>
      <c r="G28" s="69"/>
      <c r="H28" s="92">
        <v>41503049.866023153</v>
      </c>
      <c r="I28" s="92">
        <v>0</v>
      </c>
      <c r="J28" s="92">
        <v>41503049.866023153</v>
      </c>
      <c r="K28" s="92">
        <v>2656173.088358948</v>
      </c>
      <c r="L28" s="66">
        <f t="shared" si="0"/>
        <v>38846876.777664207</v>
      </c>
      <c r="M28" s="115">
        <f t="shared" si="1"/>
        <v>6.3999467435125732</v>
      </c>
    </row>
    <row r="29" spans="1:13" x14ac:dyDescent="0.2">
      <c r="A29" s="69" t="s">
        <v>161</v>
      </c>
      <c r="B29" s="69" t="s">
        <v>161</v>
      </c>
      <c r="C29" s="69" t="s">
        <v>161</v>
      </c>
      <c r="D29" s="149" t="s">
        <v>174</v>
      </c>
      <c r="E29" s="149"/>
      <c r="F29" s="149" t="s">
        <v>361</v>
      </c>
      <c r="G29" s="149"/>
      <c r="H29" s="92">
        <v>234932</v>
      </c>
      <c r="I29" s="92">
        <v>0</v>
      </c>
      <c r="J29" s="92">
        <v>234932</v>
      </c>
      <c r="K29" s="92">
        <v>39032.938000000002</v>
      </c>
      <c r="L29" s="66">
        <f t="shared" si="0"/>
        <v>195899.06200000001</v>
      </c>
      <c r="M29" s="115">
        <f t="shared" si="1"/>
        <v>16.61456847087668</v>
      </c>
    </row>
    <row r="30" spans="1:13" x14ac:dyDescent="0.2">
      <c r="A30" s="69" t="s">
        <v>161</v>
      </c>
      <c r="B30" s="69" t="s">
        <v>161</v>
      </c>
      <c r="C30" s="69" t="s">
        <v>161</v>
      </c>
      <c r="D30" s="149" t="s">
        <v>175</v>
      </c>
      <c r="E30" s="149"/>
      <c r="F30" s="149" t="s">
        <v>362</v>
      </c>
      <c r="G30" s="149"/>
      <c r="H30" s="92">
        <v>600102</v>
      </c>
      <c r="I30" s="92">
        <v>0</v>
      </c>
      <c r="J30" s="92">
        <v>600102</v>
      </c>
      <c r="K30" s="92">
        <v>67149.411999999997</v>
      </c>
      <c r="L30" s="66">
        <f t="shared" si="0"/>
        <v>532952.58799999999</v>
      </c>
      <c r="M30" s="115">
        <f t="shared" si="1"/>
        <v>11.189666423374693</v>
      </c>
    </row>
    <row r="31" spans="1:13" x14ac:dyDescent="0.2">
      <c r="A31" s="69" t="s">
        <v>161</v>
      </c>
      <c r="B31" s="69" t="s">
        <v>161</v>
      </c>
      <c r="C31" s="69" t="s">
        <v>161</v>
      </c>
      <c r="D31" s="149" t="s">
        <v>168</v>
      </c>
      <c r="E31" s="149"/>
      <c r="F31" s="149" t="s">
        <v>363</v>
      </c>
      <c r="G31" s="149"/>
      <c r="H31" s="92">
        <v>94910</v>
      </c>
      <c r="I31" s="92">
        <v>0</v>
      </c>
      <c r="J31" s="92">
        <v>94910</v>
      </c>
      <c r="K31" s="92">
        <v>6673.3600059999999</v>
      </c>
      <c r="L31" s="66">
        <f t="shared" si="0"/>
        <v>88236.639993999997</v>
      </c>
      <c r="M31" s="115">
        <f t="shared" si="1"/>
        <v>7.0312506648403748</v>
      </c>
    </row>
    <row r="32" spans="1:13" x14ac:dyDescent="0.2">
      <c r="A32" s="69" t="s">
        <v>161</v>
      </c>
      <c r="B32" s="69" t="s">
        <v>161</v>
      </c>
      <c r="C32" s="69" t="s">
        <v>161</v>
      </c>
      <c r="D32" s="149" t="s">
        <v>176</v>
      </c>
      <c r="E32" s="149"/>
      <c r="F32" s="149" t="s">
        <v>364</v>
      </c>
      <c r="G32" s="149"/>
      <c r="H32" s="92">
        <v>15851848</v>
      </c>
      <c r="I32" s="92">
        <v>0</v>
      </c>
      <c r="J32" s="92">
        <v>15851848</v>
      </c>
      <c r="K32" s="92">
        <v>1135261.5689999999</v>
      </c>
      <c r="L32" s="66">
        <f t="shared" si="0"/>
        <v>14716586.431</v>
      </c>
      <c r="M32" s="115">
        <f t="shared" si="1"/>
        <v>7.1616985540108633</v>
      </c>
    </row>
    <row r="33" spans="1:13" x14ac:dyDescent="0.2">
      <c r="A33" s="69" t="s">
        <v>161</v>
      </c>
      <c r="B33" s="69" t="s">
        <v>161</v>
      </c>
      <c r="C33" s="69" t="s">
        <v>161</v>
      </c>
      <c r="D33" s="149" t="s">
        <v>177</v>
      </c>
      <c r="E33" s="149"/>
      <c r="F33" s="149" t="s">
        <v>365</v>
      </c>
      <c r="G33" s="149"/>
      <c r="H33" s="92">
        <v>371220</v>
      </c>
      <c r="I33" s="92">
        <v>0</v>
      </c>
      <c r="J33" s="92">
        <v>371220</v>
      </c>
      <c r="K33" s="92">
        <v>90625.517496029992</v>
      </c>
      <c r="L33" s="66">
        <f t="shared" si="0"/>
        <v>280594.48250397004</v>
      </c>
      <c r="M33" s="115">
        <f t="shared" si="1"/>
        <v>24.412886562154515</v>
      </c>
    </row>
    <row r="34" spans="1:13" x14ac:dyDescent="0.2">
      <c r="A34" s="69" t="s">
        <v>161</v>
      </c>
      <c r="B34" s="69" t="s">
        <v>161</v>
      </c>
      <c r="C34" s="69" t="s">
        <v>161</v>
      </c>
      <c r="D34" s="149" t="s">
        <v>169</v>
      </c>
      <c r="E34" s="149"/>
      <c r="F34" s="149" t="s">
        <v>366</v>
      </c>
      <c r="G34" s="149"/>
      <c r="H34" s="92">
        <v>4365927</v>
      </c>
      <c r="I34" s="92">
        <v>0</v>
      </c>
      <c r="J34" s="92">
        <v>4365927</v>
      </c>
      <c r="K34" s="92">
        <v>667341.07577400003</v>
      </c>
      <c r="L34" s="66">
        <f t="shared" si="0"/>
        <v>3698585.924226</v>
      </c>
      <c r="M34" s="115">
        <f t="shared" si="1"/>
        <v>15.285209206979411</v>
      </c>
    </row>
    <row r="35" spans="1:13" x14ac:dyDescent="0.2">
      <c r="A35" s="69" t="s">
        <v>161</v>
      </c>
      <c r="B35" s="69" t="s">
        <v>161</v>
      </c>
      <c r="C35" s="69" t="s">
        <v>161</v>
      </c>
      <c r="D35" s="149" t="s">
        <v>178</v>
      </c>
      <c r="E35" s="149"/>
      <c r="F35" s="149" t="s">
        <v>367</v>
      </c>
      <c r="G35" s="149"/>
      <c r="H35" s="92">
        <v>2642715</v>
      </c>
      <c r="I35" s="92">
        <v>0</v>
      </c>
      <c r="J35" s="92">
        <v>2642715</v>
      </c>
      <c r="K35" s="92">
        <v>242587.204</v>
      </c>
      <c r="L35" s="66">
        <f t="shared" si="0"/>
        <v>2400127.7960000001</v>
      </c>
      <c r="M35" s="115">
        <f t="shared" si="1"/>
        <v>9.1794689930620592</v>
      </c>
    </row>
    <row r="36" spans="1:13" x14ac:dyDescent="0.2">
      <c r="A36" s="69" t="s">
        <v>161</v>
      </c>
      <c r="B36" s="69" t="s">
        <v>161</v>
      </c>
      <c r="C36" s="69" t="s">
        <v>161</v>
      </c>
      <c r="D36" s="149" t="s">
        <v>179</v>
      </c>
      <c r="E36" s="149"/>
      <c r="F36" s="149" t="s">
        <v>368</v>
      </c>
      <c r="G36" s="149"/>
      <c r="H36" s="92">
        <v>744750</v>
      </c>
      <c r="I36" s="92">
        <v>0</v>
      </c>
      <c r="J36" s="92">
        <v>744750</v>
      </c>
      <c r="K36" s="92">
        <v>101424.428</v>
      </c>
      <c r="L36" s="66">
        <f t="shared" si="0"/>
        <v>643325.57200000004</v>
      </c>
      <c r="M36" s="115">
        <f t="shared" si="1"/>
        <v>13.618587176905001</v>
      </c>
    </row>
    <row r="37" spans="1:13" ht="13.5" customHeight="1" x14ac:dyDescent="0.2">
      <c r="A37" s="69"/>
      <c r="B37" s="69"/>
      <c r="C37" s="69"/>
      <c r="D37" s="149" t="s">
        <v>181</v>
      </c>
      <c r="E37" s="149"/>
      <c r="F37" s="149" t="s">
        <v>369</v>
      </c>
      <c r="G37" s="149"/>
      <c r="H37" s="92">
        <v>2334000</v>
      </c>
      <c r="I37" s="92">
        <v>0</v>
      </c>
      <c r="J37" s="92">
        <v>2334000</v>
      </c>
      <c r="K37" s="92">
        <v>0</v>
      </c>
      <c r="L37" s="66">
        <f t="shared" si="0"/>
        <v>2334000</v>
      </c>
      <c r="M37" s="115">
        <f t="shared" si="1"/>
        <v>0</v>
      </c>
    </row>
    <row r="38" spans="1:13" ht="13.5" customHeight="1" x14ac:dyDescent="0.2">
      <c r="A38" s="69"/>
      <c r="B38" s="69"/>
      <c r="C38" s="69"/>
      <c r="D38" s="149" t="s">
        <v>182</v>
      </c>
      <c r="E38" s="149"/>
      <c r="F38" s="149" t="s">
        <v>370</v>
      </c>
      <c r="G38" s="149"/>
      <c r="H38" s="92">
        <v>67150</v>
      </c>
      <c r="I38" s="92">
        <v>0</v>
      </c>
      <c r="J38" s="92">
        <v>67150</v>
      </c>
      <c r="K38" s="92">
        <v>0</v>
      </c>
      <c r="L38" s="66">
        <f t="shared" si="0"/>
        <v>67150</v>
      </c>
      <c r="M38" s="115">
        <f t="shared" si="1"/>
        <v>0</v>
      </c>
    </row>
    <row r="39" spans="1:13" ht="13.5" customHeight="1" x14ac:dyDescent="0.2">
      <c r="A39" s="69"/>
      <c r="B39" s="69"/>
      <c r="C39" s="69"/>
      <c r="D39" s="149" t="s">
        <v>183</v>
      </c>
      <c r="E39" s="149"/>
      <c r="F39" s="149" t="s">
        <v>371</v>
      </c>
      <c r="G39" s="149"/>
      <c r="H39" s="92">
        <v>1788000</v>
      </c>
      <c r="I39" s="92">
        <v>0</v>
      </c>
      <c r="J39" s="92">
        <v>1788000</v>
      </c>
      <c r="K39" s="92">
        <v>0</v>
      </c>
      <c r="L39" s="66">
        <f t="shared" si="0"/>
        <v>1788000</v>
      </c>
      <c r="M39" s="115">
        <f t="shared" si="1"/>
        <v>0</v>
      </c>
    </row>
    <row r="40" spans="1:13" x14ac:dyDescent="0.2">
      <c r="A40" s="65" t="s">
        <v>161</v>
      </c>
      <c r="B40" s="65" t="s">
        <v>161</v>
      </c>
      <c r="C40" s="65" t="s">
        <v>184</v>
      </c>
      <c r="D40" s="153" t="s">
        <v>372</v>
      </c>
      <c r="E40" s="148"/>
      <c r="F40" s="148"/>
      <c r="G40" s="148"/>
      <c r="H40" s="92">
        <v>1273160</v>
      </c>
      <c r="I40" s="92">
        <v>0</v>
      </c>
      <c r="J40" s="92">
        <v>1273160</v>
      </c>
      <c r="K40" s="92">
        <v>34612.404036430002</v>
      </c>
      <c r="L40" s="66">
        <f t="shared" si="0"/>
        <v>1238547.5959635701</v>
      </c>
      <c r="M40" s="115">
        <f>IFERROR(IF(J40&gt;0,+(K40/J40)*100,0),0)</f>
        <v>2.7186217000557669</v>
      </c>
    </row>
    <row r="41" spans="1:13" ht="13.5" customHeight="1" x14ac:dyDescent="0.2">
      <c r="A41" s="67" t="s">
        <v>161</v>
      </c>
      <c r="B41" s="67" t="s">
        <v>161</v>
      </c>
      <c r="C41" s="154" t="s">
        <v>185</v>
      </c>
      <c r="D41" s="148"/>
      <c r="E41" s="149" t="s">
        <v>373</v>
      </c>
      <c r="F41" s="149"/>
      <c r="G41" s="149"/>
      <c r="H41" s="92">
        <v>0</v>
      </c>
      <c r="I41" s="92">
        <v>0</v>
      </c>
      <c r="J41" s="92">
        <v>0</v>
      </c>
      <c r="K41" s="92">
        <v>151.58572783000002</v>
      </c>
      <c r="L41" s="66">
        <f t="shared" si="0"/>
        <v>-151.58572783000002</v>
      </c>
      <c r="M41" s="115">
        <f t="shared" si="1"/>
        <v>0</v>
      </c>
    </row>
    <row r="42" spans="1:13" ht="13.5" customHeight="1" x14ac:dyDescent="0.2">
      <c r="A42" s="67" t="s">
        <v>161</v>
      </c>
      <c r="B42" s="67" t="s">
        <v>161</v>
      </c>
      <c r="C42" s="154" t="s">
        <v>186</v>
      </c>
      <c r="D42" s="148"/>
      <c r="E42" s="149" t="s">
        <v>374</v>
      </c>
      <c r="F42" s="149"/>
      <c r="G42" s="149"/>
      <c r="H42" s="92">
        <v>1273160</v>
      </c>
      <c r="I42" s="92">
        <v>0</v>
      </c>
      <c r="J42" s="92">
        <v>1273160</v>
      </c>
      <c r="K42" s="92">
        <v>21049.352556289999</v>
      </c>
      <c r="L42" s="66">
        <f t="shared" si="0"/>
        <v>1252110.6474437099</v>
      </c>
      <c r="M42" s="115">
        <f t="shared" si="1"/>
        <v>1.6533155735563478</v>
      </c>
    </row>
    <row r="43" spans="1:13" ht="13.5" customHeight="1" x14ac:dyDescent="0.2">
      <c r="A43" s="67" t="s">
        <v>161</v>
      </c>
      <c r="B43" s="67" t="s">
        <v>161</v>
      </c>
      <c r="C43" s="154" t="s">
        <v>187</v>
      </c>
      <c r="D43" s="148"/>
      <c r="E43" s="149" t="s">
        <v>375</v>
      </c>
      <c r="F43" s="149"/>
      <c r="G43" s="149"/>
      <c r="H43" s="92">
        <v>0</v>
      </c>
      <c r="I43" s="92">
        <v>0</v>
      </c>
      <c r="J43" s="92">
        <v>0</v>
      </c>
      <c r="K43" s="92">
        <v>5851.3424485699998</v>
      </c>
      <c r="L43" s="66">
        <f t="shared" si="0"/>
        <v>-5851.3424485699998</v>
      </c>
      <c r="M43" s="115">
        <f t="shared" si="1"/>
        <v>0</v>
      </c>
    </row>
    <row r="44" spans="1:13" ht="13.5" customHeight="1" x14ac:dyDescent="0.2">
      <c r="A44" s="67" t="s">
        <v>161</v>
      </c>
      <c r="B44" s="67" t="s">
        <v>161</v>
      </c>
      <c r="C44" s="154" t="s">
        <v>188</v>
      </c>
      <c r="D44" s="148"/>
      <c r="E44" s="149" t="s">
        <v>376</v>
      </c>
      <c r="F44" s="149"/>
      <c r="G44" s="149"/>
      <c r="H44" s="92">
        <v>0</v>
      </c>
      <c r="I44" s="92">
        <v>0</v>
      </c>
      <c r="J44" s="92">
        <v>0</v>
      </c>
      <c r="K44" s="92">
        <v>67.720367530000004</v>
      </c>
      <c r="L44" s="66">
        <f t="shared" si="0"/>
        <v>-67.720367530000004</v>
      </c>
      <c r="M44" s="115">
        <f t="shared" si="1"/>
        <v>0</v>
      </c>
    </row>
    <row r="45" spans="1:13" ht="13.5" customHeight="1" x14ac:dyDescent="0.2">
      <c r="A45" s="67" t="s">
        <v>161</v>
      </c>
      <c r="B45" s="67" t="s">
        <v>161</v>
      </c>
      <c r="C45" s="154" t="s">
        <v>189</v>
      </c>
      <c r="D45" s="148"/>
      <c r="E45" s="149" t="s">
        <v>377</v>
      </c>
      <c r="F45" s="149"/>
      <c r="G45" s="149"/>
      <c r="H45" s="92">
        <v>0</v>
      </c>
      <c r="I45" s="92">
        <v>0</v>
      </c>
      <c r="J45" s="92">
        <v>0</v>
      </c>
      <c r="K45" s="92">
        <v>7492.40293621</v>
      </c>
      <c r="L45" s="66">
        <f t="shared" si="0"/>
        <v>-7492.40293621</v>
      </c>
      <c r="M45" s="115">
        <f t="shared" si="1"/>
        <v>0</v>
      </c>
    </row>
    <row r="46" spans="1:13" x14ac:dyDescent="0.2">
      <c r="A46" s="67"/>
      <c r="B46" s="67"/>
      <c r="C46" s="68"/>
      <c r="E46" s="69"/>
      <c r="F46" s="69"/>
      <c r="H46" s="91"/>
      <c r="I46" s="91"/>
      <c r="J46" s="91"/>
      <c r="K46" s="91"/>
      <c r="L46" s="66"/>
      <c r="M46" s="115"/>
    </row>
    <row r="47" spans="1:13" x14ac:dyDescent="0.2">
      <c r="A47" s="147" t="s">
        <v>190</v>
      </c>
      <c r="B47" s="148"/>
      <c r="C47" s="148"/>
      <c r="D47" s="148"/>
      <c r="E47" s="148"/>
      <c r="F47" s="148"/>
      <c r="G47" s="148"/>
      <c r="H47" s="91">
        <v>155769579.84958801</v>
      </c>
      <c r="I47" s="91">
        <v>0</v>
      </c>
      <c r="J47" s="91">
        <v>155769579.84958801</v>
      </c>
      <c r="K47" s="91">
        <v>11594261.188459799</v>
      </c>
      <c r="L47" s="62">
        <f>+J47-K47</f>
        <v>144175318.66112822</v>
      </c>
      <c r="M47" s="63">
        <f t="shared" si="1"/>
        <v>7.4432127246252335</v>
      </c>
    </row>
    <row r="48" spans="1:13" x14ac:dyDescent="0.2">
      <c r="A48" s="64"/>
      <c r="H48" s="91"/>
      <c r="I48" s="91"/>
      <c r="J48" s="91"/>
      <c r="K48" s="91"/>
      <c r="L48" s="62"/>
      <c r="M48" s="63"/>
    </row>
    <row r="49" spans="1:13" x14ac:dyDescent="0.2">
      <c r="A49" s="147" t="s">
        <v>191</v>
      </c>
      <c r="B49" s="148"/>
      <c r="C49" s="148"/>
      <c r="D49" s="148"/>
      <c r="E49" s="148"/>
      <c r="F49" s="148"/>
      <c r="G49" s="148"/>
      <c r="H49" s="91">
        <v>155769579.84958801</v>
      </c>
      <c r="I49" s="91">
        <v>0</v>
      </c>
      <c r="J49" s="91">
        <v>155769579.84958801</v>
      </c>
      <c r="K49" s="91">
        <v>11594261.188459799</v>
      </c>
      <c r="L49" s="62">
        <f>+J49-K49</f>
        <v>144175318.66112822</v>
      </c>
      <c r="M49" s="63">
        <f t="shared" si="1"/>
        <v>7.4432127246252335</v>
      </c>
    </row>
    <row r="50" spans="1:13" ht="13.5" customHeight="1" x14ac:dyDescent="0.2">
      <c r="A50" s="65" t="s">
        <v>161</v>
      </c>
      <c r="B50" s="65" t="s">
        <v>161</v>
      </c>
      <c r="C50" s="65" t="s">
        <v>192</v>
      </c>
      <c r="D50" s="153" t="s">
        <v>378</v>
      </c>
      <c r="E50" s="153"/>
      <c r="F50" s="153"/>
      <c r="G50" s="153"/>
      <c r="H50" s="92">
        <v>0</v>
      </c>
      <c r="I50" s="92">
        <v>0</v>
      </c>
      <c r="J50" s="92">
        <v>0</v>
      </c>
      <c r="K50" s="92">
        <v>0</v>
      </c>
      <c r="L50" s="66">
        <f>+J50-K50</f>
        <v>0</v>
      </c>
      <c r="M50" s="115">
        <f t="shared" si="1"/>
        <v>0</v>
      </c>
    </row>
    <row r="51" spans="1:13" ht="11.25" customHeight="1" x14ac:dyDescent="0.2">
      <c r="A51" s="65" t="s">
        <v>161</v>
      </c>
      <c r="B51" s="65" t="s">
        <v>161</v>
      </c>
      <c r="C51" s="65" t="s">
        <v>193</v>
      </c>
      <c r="D51" s="153" t="s">
        <v>379</v>
      </c>
      <c r="E51" s="153"/>
      <c r="F51" s="153"/>
      <c r="G51" s="153"/>
      <c r="H51" s="92">
        <v>3003164.9610819998</v>
      </c>
      <c r="I51" s="92">
        <v>0</v>
      </c>
      <c r="J51" s="92">
        <v>3003164.9610819998</v>
      </c>
      <c r="K51" s="92">
        <v>0</v>
      </c>
      <c r="L51" s="66">
        <f t="shared" ref="L51:L60" si="2">+J51-K51</f>
        <v>3003164.9610819998</v>
      </c>
      <c r="M51" s="115">
        <f t="shared" si="1"/>
        <v>0</v>
      </c>
    </row>
    <row r="52" spans="1:13" ht="11.25" customHeight="1" x14ac:dyDescent="0.2">
      <c r="A52" s="65" t="s">
        <v>161</v>
      </c>
      <c r="B52" s="65" t="s">
        <v>161</v>
      </c>
      <c r="C52" s="65" t="s">
        <v>194</v>
      </c>
      <c r="D52" s="153" t="s">
        <v>380</v>
      </c>
      <c r="E52" s="153"/>
      <c r="F52" s="153"/>
      <c r="G52" s="153"/>
      <c r="H52" s="92">
        <v>16522816</v>
      </c>
      <c r="I52" s="92">
        <v>0</v>
      </c>
      <c r="J52" s="92">
        <v>16522816</v>
      </c>
      <c r="K52" s="92">
        <v>114.932571</v>
      </c>
      <c r="L52" s="66">
        <f t="shared" si="2"/>
        <v>16522701.067429001</v>
      </c>
      <c r="M52" s="115">
        <f t="shared" si="1"/>
        <v>6.9559917026250243E-4</v>
      </c>
    </row>
    <row r="53" spans="1:13" ht="11.25" customHeight="1" x14ac:dyDescent="0.2">
      <c r="A53" s="65" t="s">
        <v>161</v>
      </c>
      <c r="B53" s="65" t="s">
        <v>161</v>
      </c>
      <c r="C53" s="65" t="s">
        <v>195</v>
      </c>
      <c r="D53" s="153" t="s">
        <v>381</v>
      </c>
      <c r="E53" s="153"/>
      <c r="F53" s="153"/>
      <c r="G53" s="153"/>
      <c r="H53" s="92">
        <v>0</v>
      </c>
      <c r="I53" s="92">
        <v>0</v>
      </c>
      <c r="J53" s="92">
        <v>0</v>
      </c>
      <c r="K53" s="92">
        <v>44455.174154389999</v>
      </c>
      <c r="L53" s="66">
        <f t="shared" si="2"/>
        <v>-44455.174154389999</v>
      </c>
      <c r="M53" s="115">
        <f t="shared" si="1"/>
        <v>0</v>
      </c>
    </row>
    <row r="54" spans="1:13" ht="11.25" customHeight="1" x14ac:dyDescent="0.2">
      <c r="A54" s="65" t="s">
        <v>161</v>
      </c>
      <c r="B54" s="65" t="s">
        <v>161</v>
      </c>
      <c r="C54" s="65" t="s">
        <v>196</v>
      </c>
      <c r="D54" s="153" t="s">
        <v>382</v>
      </c>
      <c r="E54" s="153"/>
      <c r="F54" s="153"/>
      <c r="G54" s="153"/>
      <c r="H54" s="92">
        <v>37962000</v>
      </c>
      <c r="I54" s="92">
        <v>0</v>
      </c>
      <c r="J54" s="92">
        <v>37962000</v>
      </c>
      <c r="K54" s="92">
        <v>22633.155922909998</v>
      </c>
      <c r="L54" s="66">
        <f t="shared" si="2"/>
        <v>37939366.844077088</v>
      </c>
      <c r="M54" s="115">
        <f t="shared" si="1"/>
        <v>5.962055719643327E-2</v>
      </c>
    </row>
    <row r="55" spans="1:13" ht="11.25" customHeight="1" x14ac:dyDescent="0.2">
      <c r="A55" s="65" t="s">
        <v>161</v>
      </c>
      <c r="B55" s="65" t="s">
        <v>161</v>
      </c>
      <c r="C55" s="65" t="s">
        <v>197</v>
      </c>
      <c r="D55" s="153" t="s">
        <v>383</v>
      </c>
      <c r="E55" s="153"/>
      <c r="F55" s="153"/>
      <c r="G55" s="153"/>
      <c r="H55" s="92">
        <v>60250000</v>
      </c>
      <c r="I55" s="92">
        <v>0</v>
      </c>
      <c r="J55" s="92">
        <v>60250000</v>
      </c>
      <c r="K55" s="92">
        <v>11375478.1735439</v>
      </c>
      <c r="L55" s="66">
        <f t="shared" si="2"/>
        <v>48874521.8264561</v>
      </c>
      <c r="M55" s="115">
        <f t="shared" si="1"/>
        <v>18.88046169882805</v>
      </c>
    </row>
    <row r="56" spans="1:13" ht="11.25" customHeight="1" x14ac:dyDescent="0.2">
      <c r="A56" s="65" t="s">
        <v>161</v>
      </c>
      <c r="B56" s="65" t="s">
        <v>161</v>
      </c>
      <c r="C56" s="65" t="s">
        <v>198</v>
      </c>
      <c r="D56" s="153" t="s">
        <v>384</v>
      </c>
      <c r="E56" s="153"/>
      <c r="F56" s="153"/>
      <c r="G56" s="153"/>
      <c r="H56" s="92">
        <v>55394.526000999998</v>
      </c>
      <c r="I56" s="92">
        <v>0</v>
      </c>
      <c r="J56" s="92">
        <v>55394.526000999998</v>
      </c>
      <c r="K56" s="92">
        <v>16970.008000000002</v>
      </c>
      <c r="L56" s="66">
        <f t="shared" si="2"/>
        <v>38424.518000999997</v>
      </c>
      <c r="M56" s="115">
        <f t="shared" si="1"/>
        <v>30.634810377642108</v>
      </c>
    </row>
    <row r="57" spans="1:13" ht="11.25" customHeight="1" x14ac:dyDescent="0.2">
      <c r="A57" s="65" t="s">
        <v>161</v>
      </c>
      <c r="B57" s="65" t="s">
        <v>161</v>
      </c>
      <c r="C57" s="65" t="s">
        <v>199</v>
      </c>
      <c r="D57" s="153" t="s">
        <v>385</v>
      </c>
      <c r="E57" s="153"/>
      <c r="F57" s="153"/>
      <c r="G57" s="153"/>
      <c r="H57" s="92">
        <v>0</v>
      </c>
      <c r="I57" s="92">
        <v>0</v>
      </c>
      <c r="J57" s="92">
        <v>0</v>
      </c>
      <c r="K57" s="92">
        <v>14.721687800000002</v>
      </c>
      <c r="L57" s="66">
        <f t="shared" si="2"/>
        <v>-14.721687800000002</v>
      </c>
      <c r="M57" s="115">
        <f t="shared" si="1"/>
        <v>0</v>
      </c>
    </row>
    <row r="58" spans="1:13" ht="11.25" customHeight="1" x14ac:dyDescent="0.2">
      <c r="A58" s="65" t="s">
        <v>161</v>
      </c>
      <c r="B58" s="65" t="s">
        <v>161</v>
      </c>
      <c r="C58" s="65" t="s">
        <v>200</v>
      </c>
      <c r="D58" s="153" t="s">
        <v>386</v>
      </c>
      <c r="E58" s="153"/>
      <c r="F58" s="153"/>
      <c r="G58" s="153"/>
      <c r="H58" s="92">
        <v>8696107</v>
      </c>
      <c r="I58" s="92">
        <v>0</v>
      </c>
      <c r="J58" s="92">
        <v>8696107</v>
      </c>
      <c r="K58" s="92">
        <v>0</v>
      </c>
      <c r="L58" s="66">
        <f t="shared" si="2"/>
        <v>8696107</v>
      </c>
      <c r="M58" s="115">
        <f t="shared" si="1"/>
        <v>0</v>
      </c>
    </row>
    <row r="59" spans="1:13" ht="11.25" customHeight="1" x14ac:dyDescent="0.2">
      <c r="A59" s="65" t="s">
        <v>161</v>
      </c>
      <c r="B59" s="65" t="s">
        <v>161</v>
      </c>
      <c r="C59" s="65" t="s">
        <v>201</v>
      </c>
      <c r="D59" s="153" t="s">
        <v>387</v>
      </c>
      <c r="E59" s="153"/>
      <c r="F59" s="153"/>
      <c r="G59" s="153"/>
      <c r="H59" s="92">
        <v>0</v>
      </c>
      <c r="I59" s="92">
        <v>0</v>
      </c>
      <c r="J59" s="92">
        <v>0</v>
      </c>
      <c r="K59" s="92">
        <v>134595.02257980002</v>
      </c>
      <c r="L59" s="66">
        <f t="shared" si="2"/>
        <v>-134595.02257980002</v>
      </c>
      <c r="M59" s="115">
        <f t="shared" si="1"/>
        <v>0</v>
      </c>
    </row>
    <row r="60" spans="1:13" ht="11.25" customHeight="1" x14ac:dyDescent="0.2">
      <c r="A60" s="65" t="s">
        <v>161</v>
      </c>
      <c r="B60" s="65" t="s">
        <v>161</v>
      </c>
      <c r="C60" s="65" t="s">
        <v>202</v>
      </c>
      <c r="D60" s="153" t="s">
        <v>388</v>
      </c>
      <c r="E60" s="153"/>
      <c r="F60" s="153"/>
      <c r="G60" s="153"/>
      <c r="H60" s="92">
        <v>29280097.362505</v>
      </c>
      <c r="I60" s="92">
        <v>0</v>
      </c>
      <c r="J60" s="92">
        <v>29280097.362505</v>
      </c>
      <c r="K60" s="92">
        <v>0</v>
      </c>
      <c r="L60" s="66">
        <f t="shared" si="2"/>
        <v>29280097.362505</v>
      </c>
      <c r="M60" s="115">
        <f t="shared" si="1"/>
        <v>0</v>
      </c>
    </row>
    <row r="61" spans="1:13" x14ac:dyDescent="0.2">
      <c r="A61" s="65"/>
      <c r="B61" s="65"/>
      <c r="C61" s="65"/>
      <c r="D61" s="65"/>
      <c r="H61" s="91"/>
      <c r="I61" s="91"/>
      <c r="J61" s="91"/>
      <c r="K61" s="91"/>
      <c r="L61" s="66"/>
      <c r="M61" s="115"/>
    </row>
    <row r="62" spans="1:13" x14ac:dyDescent="0.2">
      <c r="A62" s="147" t="s">
        <v>203</v>
      </c>
      <c r="B62" s="148"/>
      <c r="C62" s="148"/>
      <c r="D62" s="148"/>
      <c r="E62" s="148"/>
      <c r="F62" s="148"/>
      <c r="G62" s="148"/>
      <c r="H62" s="91">
        <v>4031689.8533089999</v>
      </c>
      <c r="I62" s="91">
        <v>0</v>
      </c>
      <c r="J62" s="91">
        <v>4031689.8533089999</v>
      </c>
      <c r="K62" s="91">
        <v>284236.24693363998</v>
      </c>
      <c r="L62" s="62">
        <f>+J62-K62</f>
        <v>3747453.6063753599</v>
      </c>
      <c r="M62" s="63">
        <f t="shared" si="1"/>
        <v>7.05005239181168</v>
      </c>
    </row>
    <row r="63" spans="1:13" x14ac:dyDescent="0.2">
      <c r="A63" s="69" t="s">
        <v>161</v>
      </c>
      <c r="B63" s="69" t="s">
        <v>161</v>
      </c>
      <c r="C63" s="69" t="s">
        <v>161</v>
      </c>
      <c r="D63" s="149" t="s">
        <v>167</v>
      </c>
      <c r="E63" s="149"/>
      <c r="F63" s="149" t="s">
        <v>389</v>
      </c>
      <c r="G63" s="149"/>
      <c r="H63" s="92">
        <v>3941689.8533089999</v>
      </c>
      <c r="I63" s="92">
        <v>0</v>
      </c>
      <c r="J63" s="92">
        <v>3941689.8533089999</v>
      </c>
      <c r="K63" s="92">
        <v>274486.24222064001</v>
      </c>
      <c r="L63" s="70">
        <f>+J63-K63</f>
        <v>3667203.6110883597</v>
      </c>
      <c r="M63" s="116">
        <f t="shared" si="1"/>
        <v>6.9636691986360164</v>
      </c>
    </row>
    <row r="64" spans="1:13" x14ac:dyDescent="0.2">
      <c r="A64" s="69" t="s">
        <v>161</v>
      </c>
      <c r="B64" s="69" t="s">
        <v>161</v>
      </c>
      <c r="C64" s="69" t="s">
        <v>161</v>
      </c>
      <c r="D64" s="149" t="s">
        <v>173</v>
      </c>
      <c r="E64" s="149"/>
      <c r="F64" s="149" t="s">
        <v>390</v>
      </c>
      <c r="G64" s="149"/>
      <c r="H64" s="92">
        <v>90000</v>
      </c>
      <c r="I64" s="92">
        <v>0</v>
      </c>
      <c r="J64" s="92">
        <v>90000</v>
      </c>
      <c r="K64" s="92">
        <v>9750.0047130000003</v>
      </c>
      <c r="L64" s="70">
        <f>+J64-K64</f>
        <v>80249.995286999998</v>
      </c>
      <c r="M64" s="116">
        <f t="shared" si="1"/>
        <v>10.83333857</v>
      </c>
    </row>
    <row r="65" spans="1:13" x14ac:dyDescent="0.2">
      <c r="A65" s="69"/>
      <c r="B65" s="69"/>
      <c r="C65" s="69"/>
      <c r="D65" s="69"/>
      <c r="E65" s="69"/>
      <c r="F65" s="69"/>
      <c r="G65" s="69"/>
      <c r="H65" s="91"/>
      <c r="I65" s="91"/>
      <c r="J65" s="91"/>
      <c r="K65" s="91"/>
      <c r="L65" s="70"/>
      <c r="M65" s="116">
        <f t="shared" si="1"/>
        <v>0</v>
      </c>
    </row>
    <row r="66" spans="1:13" x14ac:dyDescent="0.2">
      <c r="A66" s="147" t="s">
        <v>204</v>
      </c>
      <c r="B66" s="148"/>
      <c r="C66" s="148"/>
      <c r="D66" s="148"/>
      <c r="E66" s="148"/>
      <c r="F66" s="148"/>
      <c r="G66" s="148"/>
      <c r="H66" s="91">
        <v>18119471.887410998</v>
      </c>
      <c r="I66" s="91">
        <v>0</v>
      </c>
      <c r="J66" s="91">
        <v>18119471.887410998</v>
      </c>
      <c r="K66" s="91">
        <v>1699919.6457110033</v>
      </c>
      <c r="L66" s="62">
        <f t="shared" ref="L66:L115" si="3">+J66-K66</f>
        <v>16419552.241699995</v>
      </c>
      <c r="M66" s="63">
        <f t="shared" si="1"/>
        <v>9.3817284315668665</v>
      </c>
    </row>
    <row r="67" spans="1:13" s="71" customFormat="1" x14ac:dyDescent="0.2">
      <c r="A67" s="69" t="s">
        <v>161</v>
      </c>
      <c r="B67" s="69" t="s">
        <v>161</v>
      </c>
      <c r="C67" s="69" t="s">
        <v>161</v>
      </c>
      <c r="D67" s="149" t="s">
        <v>173</v>
      </c>
      <c r="E67" s="149"/>
      <c r="F67" s="149" t="s">
        <v>391</v>
      </c>
      <c r="G67" s="149"/>
      <c r="H67" s="92">
        <v>1332930</v>
      </c>
      <c r="I67" s="92">
        <v>0</v>
      </c>
      <c r="J67" s="92">
        <v>1332930</v>
      </c>
      <c r="K67" s="92">
        <v>9603.6565699999992</v>
      </c>
      <c r="L67" s="70">
        <f t="shared" si="3"/>
        <v>1323326.3434299999</v>
      </c>
      <c r="M67" s="116">
        <f t="shared" si="1"/>
        <v>0.7204921916379704</v>
      </c>
    </row>
    <row r="68" spans="1:13" s="71" customFormat="1" x14ac:dyDescent="0.2">
      <c r="A68" s="69" t="s">
        <v>161</v>
      </c>
      <c r="B68" s="69" t="s">
        <v>161</v>
      </c>
      <c r="C68" s="69" t="s">
        <v>161</v>
      </c>
      <c r="D68" s="149" t="s">
        <v>174</v>
      </c>
      <c r="E68" s="149"/>
      <c r="F68" s="149" t="s">
        <v>392</v>
      </c>
      <c r="G68" s="149"/>
      <c r="H68" s="92">
        <v>75345.16</v>
      </c>
      <c r="I68" s="92">
        <v>0</v>
      </c>
      <c r="J68" s="92">
        <v>75345.16</v>
      </c>
      <c r="K68" s="92">
        <v>0</v>
      </c>
      <c r="L68" s="70">
        <f t="shared" si="3"/>
        <v>75345.16</v>
      </c>
      <c r="M68" s="116">
        <f t="shared" si="1"/>
        <v>0</v>
      </c>
    </row>
    <row r="69" spans="1:13" s="71" customFormat="1" x14ac:dyDescent="0.2">
      <c r="A69" s="69" t="s">
        <v>161</v>
      </c>
      <c r="B69" s="69" t="s">
        <v>161</v>
      </c>
      <c r="C69" s="69" t="s">
        <v>161</v>
      </c>
      <c r="D69" s="149" t="s">
        <v>178</v>
      </c>
      <c r="E69" s="149"/>
      <c r="F69" s="149" t="s">
        <v>393</v>
      </c>
      <c r="G69" s="149"/>
      <c r="H69" s="92">
        <v>1185286.199304</v>
      </c>
      <c r="I69" s="92">
        <v>0</v>
      </c>
      <c r="J69" s="92">
        <v>1185286.199304</v>
      </c>
      <c r="K69" s="92">
        <v>113152.43865088001</v>
      </c>
      <c r="L69" s="70">
        <f t="shared" si="3"/>
        <v>1072133.76065312</v>
      </c>
      <c r="M69" s="116">
        <f t="shared" si="1"/>
        <v>9.5464233631778654</v>
      </c>
    </row>
    <row r="70" spans="1:13" s="71" customFormat="1" x14ac:dyDescent="0.2">
      <c r="A70" s="69" t="s">
        <v>161</v>
      </c>
      <c r="B70" s="69" t="s">
        <v>161</v>
      </c>
      <c r="C70" s="69" t="s">
        <v>161</v>
      </c>
      <c r="D70" s="149" t="s">
        <v>170</v>
      </c>
      <c r="E70" s="149"/>
      <c r="F70" s="149" t="s">
        <v>394</v>
      </c>
      <c r="G70" s="149"/>
      <c r="H70" s="92">
        <v>5943</v>
      </c>
      <c r="I70" s="92">
        <v>0</v>
      </c>
      <c r="J70" s="92">
        <v>5943</v>
      </c>
      <c r="K70" s="92">
        <v>533.34337000000005</v>
      </c>
      <c r="L70" s="70">
        <f t="shared" si="3"/>
        <v>5409.6566299999995</v>
      </c>
      <c r="M70" s="116">
        <f t="shared" si="1"/>
        <v>8.9743121319199073</v>
      </c>
    </row>
    <row r="71" spans="1:13" s="71" customFormat="1" x14ac:dyDescent="0.2">
      <c r="A71" s="69" t="s">
        <v>161</v>
      </c>
      <c r="B71" s="69" t="s">
        <v>161</v>
      </c>
      <c r="C71" s="69" t="s">
        <v>161</v>
      </c>
      <c r="D71" s="149" t="s">
        <v>205</v>
      </c>
      <c r="E71" s="149"/>
      <c r="F71" s="149" t="s">
        <v>395</v>
      </c>
      <c r="G71" s="149"/>
      <c r="H71" s="92">
        <v>37321.851000000002</v>
      </c>
      <c r="I71" s="92">
        <v>0</v>
      </c>
      <c r="J71" s="92">
        <v>37321.851000000002</v>
      </c>
      <c r="K71" s="92">
        <v>2650.3122080799999</v>
      </c>
      <c r="L71" s="70">
        <f t="shared" si="3"/>
        <v>34671.53879192</v>
      </c>
      <c r="M71" s="116">
        <f t="shared" si="1"/>
        <v>7.1012346308332877</v>
      </c>
    </row>
    <row r="72" spans="1:13" s="71" customFormat="1" x14ac:dyDescent="0.2">
      <c r="A72" s="69" t="s">
        <v>161</v>
      </c>
      <c r="B72" s="69" t="s">
        <v>161</v>
      </c>
      <c r="C72" s="69" t="s">
        <v>161</v>
      </c>
      <c r="D72" s="149" t="s">
        <v>179</v>
      </c>
      <c r="E72" s="149"/>
      <c r="F72" s="149" t="s">
        <v>396</v>
      </c>
      <c r="G72" s="149"/>
      <c r="H72" s="92">
        <v>527584.13517000002</v>
      </c>
      <c r="I72" s="92">
        <v>0</v>
      </c>
      <c r="J72" s="92">
        <v>527584.13517000002</v>
      </c>
      <c r="K72" s="92">
        <v>55617.032565089998</v>
      </c>
      <c r="L72" s="70">
        <f t="shared" si="3"/>
        <v>471967.10260491003</v>
      </c>
      <c r="M72" s="116">
        <f t="shared" si="1"/>
        <v>10.541831881879633</v>
      </c>
    </row>
    <row r="73" spans="1:13" s="71" customFormat="1" x14ac:dyDescent="0.2">
      <c r="A73" s="69" t="s">
        <v>161</v>
      </c>
      <c r="B73" s="69" t="s">
        <v>161</v>
      </c>
      <c r="C73" s="69" t="s">
        <v>161</v>
      </c>
      <c r="D73" s="149" t="s">
        <v>180</v>
      </c>
      <c r="E73" s="149"/>
      <c r="F73" s="149" t="s">
        <v>397</v>
      </c>
      <c r="G73" s="149"/>
      <c r="H73" s="92">
        <v>173601</v>
      </c>
      <c r="I73" s="92">
        <v>0</v>
      </c>
      <c r="J73" s="92">
        <v>173601</v>
      </c>
      <c r="K73" s="92">
        <v>28989.04805619</v>
      </c>
      <c r="L73" s="70">
        <f t="shared" si="3"/>
        <v>144611.95194381001</v>
      </c>
      <c r="M73" s="116">
        <f t="shared" si="1"/>
        <v>16.698664210569063</v>
      </c>
    </row>
    <row r="74" spans="1:13" s="71" customFormat="1" x14ac:dyDescent="0.2">
      <c r="A74" s="69" t="s">
        <v>161</v>
      </c>
      <c r="B74" s="69" t="s">
        <v>161</v>
      </c>
      <c r="C74" s="69" t="s">
        <v>161</v>
      </c>
      <c r="D74" s="149" t="s">
        <v>181</v>
      </c>
      <c r="E74" s="149"/>
      <c r="F74" s="149" t="s">
        <v>398</v>
      </c>
      <c r="G74" s="149"/>
      <c r="H74" s="92">
        <v>0</v>
      </c>
      <c r="I74" s="92">
        <v>0</v>
      </c>
      <c r="J74" s="92">
        <v>0</v>
      </c>
      <c r="K74" s="92">
        <v>3.3500000000000002E-8</v>
      </c>
      <c r="L74" s="70">
        <f t="shared" si="3"/>
        <v>-3.3500000000000002E-8</v>
      </c>
      <c r="M74" s="116">
        <f t="shared" si="1"/>
        <v>0</v>
      </c>
    </row>
    <row r="75" spans="1:13" s="71" customFormat="1" x14ac:dyDescent="0.2">
      <c r="A75" s="69" t="s">
        <v>161</v>
      </c>
      <c r="B75" s="69" t="s">
        <v>161</v>
      </c>
      <c r="C75" s="69" t="s">
        <v>161</v>
      </c>
      <c r="D75" s="149" t="s">
        <v>183</v>
      </c>
      <c r="E75" s="149"/>
      <c r="F75" s="149" t="s">
        <v>399</v>
      </c>
      <c r="G75" s="149"/>
      <c r="H75" s="92">
        <v>498459</v>
      </c>
      <c r="I75" s="92">
        <v>0</v>
      </c>
      <c r="J75" s="92">
        <v>498459</v>
      </c>
      <c r="K75" s="92">
        <v>29333.862188859999</v>
      </c>
      <c r="L75" s="70">
        <f t="shared" si="3"/>
        <v>469125.13781113998</v>
      </c>
      <c r="M75" s="116">
        <f t="shared" si="1"/>
        <v>5.8849097295584993</v>
      </c>
    </row>
    <row r="76" spans="1:13" s="71" customFormat="1" x14ac:dyDescent="0.2">
      <c r="A76" s="69" t="s">
        <v>161</v>
      </c>
      <c r="B76" s="69" t="s">
        <v>161</v>
      </c>
      <c r="C76" s="69" t="s">
        <v>161</v>
      </c>
      <c r="D76" s="149" t="s">
        <v>206</v>
      </c>
      <c r="E76" s="149"/>
      <c r="F76" s="149" t="s">
        <v>400</v>
      </c>
      <c r="G76" s="149"/>
      <c r="H76" s="92">
        <v>3119350.2880000002</v>
      </c>
      <c r="I76" s="92">
        <v>0</v>
      </c>
      <c r="J76" s="92">
        <v>3119350.2880000002</v>
      </c>
      <c r="K76" s="92">
        <v>535672.48232489999</v>
      </c>
      <c r="L76" s="70">
        <f t="shared" si="3"/>
        <v>2583677.8056751001</v>
      </c>
      <c r="M76" s="116">
        <f t="shared" si="1"/>
        <v>17.172565850831432</v>
      </c>
    </row>
    <row r="77" spans="1:13" s="71" customFormat="1" x14ac:dyDescent="0.2">
      <c r="A77" s="69" t="s">
        <v>161</v>
      </c>
      <c r="B77" s="69" t="s">
        <v>161</v>
      </c>
      <c r="C77" s="69" t="s">
        <v>161</v>
      </c>
      <c r="D77" s="149" t="s">
        <v>207</v>
      </c>
      <c r="E77" s="149"/>
      <c r="F77" s="149" t="s">
        <v>401</v>
      </c>
      <c r="G77" s="149"/>
      <c r="H77" s="92">
        <v>2349287.864112</v>
      </c>
      <c r="I77" s="92">
        <v>0</v>
      </c>
      <c r="J77" s="92">
        <v>2349287.864112</v>
      </c>
      <c r="K77" s="92">
        <v>166985.89136508</v>
      </c>
      <c r="L77" s="70">
        <f t="shared" si="3"/>
        <v>2182301.9727469198</v>
      </c>
      <c r="M77" s="116">
        <f t="shared" si="1"/>
        <v>7.1079365758439508</v>
      </c>
    </row>
    <row r="78" spans="1:13" s="71" customFormat="1" x14ac:dyDescent="0.2">
      <c r="A78" s="69" t="s">
        <v>161</v>
      </c>
      <c r="B78" s="69" t="s">
        <v>161</v>
      </c>
      <c r="C78" s="69" t="s">
        <v>161</v>
      </c>
      <c r="D78" s="149" t="s">
        <v>208</v>
      </c>
      <c r="E78" s="149"/>
      <c r="F78" s="149" t="s">
        <v>402</v>
      </c>
      <c r="G78" s="149"/>
      <c r="H78" s="92">
        <v>43768.1</v>
      </c>
      <c r="I78" s="92">
        <v>0</v>
      </c>
      <c r="J78" s="92">
        <v>43768.1</v>
      </c>
      <c r="K78" s="92">
        <v>2501.8058689999998</v>
      </c>
      <c r="L78" s="70">
        <f t="shared" si="3"/>
        <v>41266.294131000002</v>
      </c>
      <c r="M78" s="116">
        <f t="shared" ref="M78:M153" si="4">IFERROR(IF(J78&gt;0,+(K78/J78)*100,0),0)</f>
        <v>5.716048603891875</v>
      </c>
    </row>
    <row r="79" spans="1:13" s="71" customFormat="1" x14ac:dyDescent="0.2">
      <c r="A79" s="69" t="s">
        <v>161</v>
      </c>
      <c r="B79" s="69" t="s">
        <v>161</v>
      </c>
      <c r="C79" s="69" t="s">
        <v>161</v>
      </c>
      <c r="D79" s="149" t="s">
        <v>209</v>
      </c>
      <c r="E79" s="149"/>
      <c r="F79" s="149" t="s">
        <v>403</v>
      </c>
      <c r="G79" s="149"/>
      <c r="H79" s="92">
        <v>33480.400000000001</v>
      </c>
      <c r="I79" s="92">
        <v>0</v>
      </c>
      <c r="J79" s="92">
        <v>33480.400000000001</v>
      </c>
      <c r="K79" s="92">
        <v>7571.8004721800007</v>
      </c>
      <c r="L79" s="70">
        <f t="shared" si="3"/>
        <v>25908.599527819999</v>
      </c>
      <c r="M79" s="116">
        <f t="shared" si="4"/>
        <v>22.615621295384763</v>
      </c>
    </row>
    <row r="80" spans="1:13" s="71" customFormat="1" x14ac:dyDescent="0.2">
      <c r="A80" s="69" t="s">
        <v>161</v>
      </c>
      <c r="B80" s="69" t="s">
        <v>161</v>
      </c>
      <c r="C80" s="69" t="s">
        <v>161</v>
      </c>
      <c r="D80" s="149" t="s">
        <v>210</v>
      </c>
      <c r="E80" s="149"/>
      <c r="F80" s="149" t="s">
        <v>404</v>
      </c>
      <c r="G80" s="149"/>
      <c r="H80" s="92">
        <v>619</v>
      </c>
      <c r="I80" s="92">
        <v>0</v>
      </c>
      <c r="J80" s="92">
        <v>619</v>
      </c>
      <c r="K80" s="92">
        <v>1.08</v>
      </c>
      <c r="L80" s="70">
        <f t="shared" si="3"/>
        <v>617.91999999999996</v>
      </c>
      <c r="M80" s="116">
        <f t="shared" si="4"/>
        <v>0.17447495961227788</v>
      </c>
    </row>
    <row r="81" spans="1:13" s="71" customFormat="1" x14ac:dyDescent="0.2">
      <c r="A81" s="69" t="s">
        <v>161</v>
      </c>
      <c r="B81" s="69" t="s">
        <v>161</v>
      </c>
      <c r="C81" s="69" t="s">
        <v>161</v>
      </c>
      <c r="D81" s="149" t="s">
        <v>211</v>
      </c>
      <c r="E81" s="149"/>
      <c r="F81" s="149" t="s">
        <v>405</v>
      </c>
      <c r="G81" s="149"/>
      <c r="H81" s="92">
        <v>1660618</v>
      </c>
      <c r="I81" s="92">
        <v>0</v>
      </c>
      <c r="J81" s="92">
        <v>1660618</v>
      </c>
      <c r="K81" s="92">
        <v>54017.124836800002</v>
      </c>
      <c r="L81" s="70">
        <f t="shared" si="3"/>
        <v>1606600.8751632001</v>
      </c>
      <c r="M81" s="116">
        <f t="shared" si="4"/>
        <v>3.2528326705359087</v>
      </c>
    </row>
    <row r="82" spans="1:13" s="71" customFormat="1" x14ac:dyDescent="0.2">
      <c r="A82" s="69" t="s">
        <v>161</v>
      </c>
      <c r="B82" s="69" t="s">
        <v>161</v>
      </c>
      <c r="C82" s="69" t="s">
        <v>161</v>
      </c>
      <c r="D82" s="149" t="s">
        <v>212</v>
      </c>
      <c r="E82" s="149"/>
      <c r="F82" s="149" t="s">
        <v>406</v>
      </c>
      <c r="G82" s="149"/>
      <c r="H82" s="92">
        <v>1542617</v>
      </c>
      <c r="I82" s="92">
        <v>0</v>
      </c>
      <c r="J82" s="92">
        <v>1542617</v>
      </c>
      <c r="K82" s="92">
        <v>126102.04444688</v>
      </c>
      <c r="L82" s="70">
        <f t="shared" si="3"/>
        <v>1416514.95555312</v>
      </c>
      <c r="M82" s="116">
        <f t="shared" si="4"/>
        <v>8.1745530126324297</v>
      </c>
    </row>
    <row r="83" spans="1:13" s="71" customFormat="1" x14ac:dyDescent="0.2">
      <c r="A83" s="69" t="s">
        <v>161</v>
      </c>
      <c r="B83" s="69" t="s">
        <v>161</v>
      </c>
      <c r="C83" s="69" t="s">
        <v>161</v>
      </c>
      <c r="D83" s="149" t="s">
        <v>213</v>
      </c>
      <c r="E83" s="149"/>
      <c r="F83" s="149" t="s">
        <v>407</v>
      </c>
      <c r="G83" s="149"/>
      <c r="H83" s="92">
        <v>121360.88</v>
      </c>
      <c r="I83" s="92">
        <v>0</v>
      </c>
      <c r="J83" s="92">
        <v>121360.88</v>
      </c>
      <c r="K83" s="92">
        <v>7712.3403680000001</v>
      </c>
      <c r="L83" s="70">
        <f t="shared" si="3"/>
        <v>113648.539632</v>
      </c>
      <c r="M83" s="116">
        <f t="shared" si="4"/>
        <v>6.3548817114707807</v>
      </c>
    </row>
    <row r="84" spans="1:13" s="71" customFormat="1" x14ac:dyDescent="0.2">
      <c r="A84" s="69" t="s">
        <v>161</v>
      </c>
      <c r="B84" s="69" t="s">
        <v>161</v>
      </c>
      <c r="C84" s="69" t="s">
        <v>161</v>
      </c>
      <c r="D84" s="149" t="s">
        <v>214</v>
      </c>
      <c r="E84" s="149"/>
      <c r="F84" s="149" t="s">
        <v>408</v>
      </c>
      <c r="G84" s="149"/>
      <c r="H84" s="92">
        <v>37538.451000000001</v>
      </c>
      <c r="I84" s="92">
        <v>0</v>
      </c>
      <c r="J84" s="92">
        <v>37538.451000000001</v>
      </c>
      <c r="K84" s="92">
        <v>0</v>
      </c>
      <c r="L84" s="70">
        <f t="shared" si="3"/>
        <v>37538.451000000001</v>
      </c>
      <c r="M84" s="116">
        <f t="shared" si="4"/>
        <v>0</v>
      </c>
    </row>
    <row r="85" spans="1:13" s="71" customFormat="1" x14ac:dyDescent="0.2">
      <c r="A85" s="69" t="s">
        <v>161</v>
      </c>
      <c r="B85" s="69" t="s">
        <v>161</v>
      </c>
      <c r="C85" s="69" t="s">
        <v>161</v>
      </c>
      <c r="D85" s="149" t="s">
        <v>215</v>
      </c>
      <c r="E85" s="149"/>
      <c r="F85" s="149" t="s">
        <v>409</v>
      </c>
      <c r="G85" s="149"/>
      <c r="H85" s="92">
        <v>164000</v>
      </c>
      <c r="I85" s="92">
        <v>0</v>
      </c>
      <c r="J85" s="92">
        <v>164000</v>
      </c>
      <c r="K85" s="92">
        <v>1820.7613474500001</v>
      </c>
      <c r="L85" s="70">
        <f t="shared" si="3"/>
        <v>162179.23865255</v>
      </c>
      <c r="M85" s="116">
        <f t="shared" si="4"/>
        <v>1.1102203338109757</v>
      </c>
    </row>
    <row r="86" spans="1:13" s="71" customFormat="1" x14ac:dyDescent="0.2">
      <c r="A86" s="69" t="s">
        <v>161</v>
      </c>
      <c r="B86" s="69" t="s">
        <v>161</v>
      </c>
      <c r="C86" s="69" t="s">
        <v>161</v>
      </c>
      <c r="D86" s="149" t="s">
        <v>216</v>
      </c>
      <c r="E86" s="149"/>
      <c r="F86" s="149" t="s">
        <v>410</v>
      </c>
      <c r="G86" s="149"/>
      <c r="H86" s="92">
        <v>727000.04520000005</v>
      </c>
      <c r="I86" s="92">
        <v>0</v>
      </c>
      <c r="J86" s="92">
        <v>727000.04520000005</v>
      </c>
      <c r="K86" s="92">
        <v>85275.887017810004</v>
      </c>
      <c r="L86" s="70">
        <f t="shared" si="3"/>
        <v>641724.15818219003</v>
      </c>
      <c r="M86" s="116">
        <f t="shared" si="4"/>
        <v>11.729832423098452</v>
      </c>
    </row>
    <row r="87" spans="1:13" s="71" customFormat="1" x14ac:dyDescent="0.2">
      <c r="A87" s="69" t="s">
        <v>161</v>
      </c>
      <c r="B87" s="69" t="s">
        <v>161</v>
      </c>
      <c r="C87" s="69" t="s">
        <v>161</v>
      </c>
      <c r="D87" s="149" t="s">
        <v>217</v>
      </c>
      <c r="E87" s="149"/>
      <c r="F87" s="149" t="s">
        <v>411</v>
      </c>
      <c r="G87" s="149"/>
      <c r="H87" s="92">
        <v>35629</v>
      </c>
      <c r="I87" s="92">
        <v>0</v>
      </c>
      <c r="J87" s="92">
        <v>35629</v>
      </c>
      <c r="K87" s="92">
        <v>3159.0348675999999</v>
      </c>
      <c r="L87" s="70">
        <f t="shared" si="3"/>
        <v>32469.965132400001</v>
      </c>
      <c r="M87" s="116">
        <f t="shared" si="4"/>
        <v>8.8664707614583609</v>
      </c>
    </row>
    <row r="88" spans="1:13" s="71" customFormat="1" x14ac:dyDescent="0.2">
      <c r="A88" s="69" t="s">
        <v>161</v>
      </c>
      <c r="B88" s="69" t="s">
        <v>161</v>
      </c>
      <c r="C88" s="69" t="s">
        <v>161</v>
      </c>
      <c r="D88" s="149" t="s">
        <v>218</v>
      </c>
      <c r="E88" s="149"/>
      <c r="F88" s="149" t="s">
        <v>412</v>
      </c>
      <c r="G88" s="149"/>
      <c r="H88" s="92">
        <v>21612.705000000002</v>
      </c>
      <c r="I88" s="92">
        <v>0</v>
      </c>
      <c r="J88" s="92">
        <v>21612.705000000002</v>
      </c>
      <c r="K88" s="92">
        <v>0</v>
      </c>
      <c r="L88" s="70">
        <f t="shared" si="3"/>
        <v>21612.705000000002</v>
      </c>
      <c r="M88" s="116">
        <f t="shared" si="4"/>
        <v>0</v>
      </c>
    </row>
    <row r="89" spans="1:13" s="71" customFormat="1" x14ac:dyDescent="0.2">
      <c r="A89" s="69" t="s">
        <v>161</v>
      </c>
      <c r="B89" s="69" t="s">
        <v>161</v>
      </c>
      <c r="C89" s="69" t="s">
        <v>161</v>
      </c>
      <c r="D89" s="149" t="s">
        <v>219</v>
      </c>
      <c r="E89" s="149"/>
      <c r="F89" s="149" t="s">
        <v>413</v>
      </c>
      <c r="G89" s="149"/>
      <c r="H89" s="92">
        <v>34516.814136000001</v>
      </c>
      <c r="I89" s="92">
        <v>0</v>
      </c>
      <c r="J89" s="92">
        <v>34516.814136000001</v>
      </c>
      <c r="K89" s="92">
        <v>2349.79952542</v>
      </c>
      <c r="L89" s="70">
        <f t="shared" si="3"/>
        <v>32167.014610580001</v>
      </c>
      <c r="M89" s="116">
        <f t="shared" si="4"/>
        <v>6.807695276167534</v>
      </c>
    </row>
    <row r="90" spans="1:13" s="71" customFormat="1" x14ac:dyDescent="0.2">
      <c r="A90" s="69" t="s">
        <v>161</v>
      </c>
      <c r="B90" s="69" t="s">
        <v>161</v>
      </c>
      <c r="C90" s="69" t="s">
        <v>161</v>
      </c>
      <c r="D90" s="149" t="s">
        <v>220</v>
      </c>
      <c r="E90" s="149"/>
      <c r="F90" s="149" t="s">
        <v>414</v>
      </c>
      <c r="G90" s="149"/>
      <c r="H90" s="92">
        <v>375000</v>
      </c>
      <c r="I90" s="92">
        <v>0</v>
      </c>
      <c r="J90" s="92">
        <v>375000</v>
      </c>
      <c r="K90" s="92">
        <v>53.311999999999998</v>
      </c>
      <c r="L90" s="70">
        <f t="shared" si="3"/>
        <v>374946.68800000002</v>
      </c>
      <c r="M90" s="116">
        <f t="shared" si="4"/>
        <v>1.4216533333333333E-2</v>
      </c>
    </row>
    <row r="91" spans="1:13" s="71" customFormat="1" x14ac:dyDescent="0.2">
      <c r="A91" s="69" t="s">
        <v>161</v>
      </c>
      <c r="B91" s="69" t="s">
        <v>161</v>
      </c>
      <c r="C91" s="69" t="s">
        <v>161</v>
      </c>
      <c r="D91" s="149" t="s">
        <v>221</v>
      </c>
      <c r="E91" s="149"/>
      <c r="F91" s="149" t="s">
        <v>415</v>
      </c>
      <c r="G91" s="149"/>
      <c r="H91" s="92">
        <v>378586</v>
      </c>
      <c r="I91" s="92">
        <v>0</v>
      </c>
      <c r="J91" s="92">
        <v>378586</v>
      </c>
      <c r="K91" s="92">
        <v>-1587.9005743399998</v>
      </c>
      <c r="L91" s="70">
        <f t="shared" si="3"/>
        <v>380173.90057434002</v>
      </c>
      <c r="M91" s="116">
        <f t="shared" si="4"/>
        <v>-0.41942929066051038</v>
      </c>
    </row>
    <row r="92" spans="1:13" s="71" customFormat="1" x14ac:dyDescent="0.2">
      <c r="A92" s="69" t="s">
        <v>161</v>
      </c>
      <c r="B92" s="69" t="s">
        <v>161</v>
      </c>
      <c r="C92" s="69" t="s">
        <v>161</v>
      </c>
      <c r="D92" s="149" t="s">
        <v>222</v>
      </c>
      <c r="E92" s="149"/>
      <c r="F92" s="149" t="s">
        <v>416</v>
      </c>
      <c r="G92" s="149"/>
      <c r="H92" s="92">
        <v>74200</v>
      </c>
      <c r="I92" s="92">
        <v>0</v>
      </c>
      <c r="J92" s="92">
        <v>74200</v>
      </c>
      <c r="K92" s="92">
        <v>29166.58568788</v>
      </c>
      <c r="L92" s="70">
        <f t="shared" si="3"/>
        <v>45033.414312120003</v>
      </c>
      <c r="M92" s="116">
        <f t="shared" si="4"/>
        <v>39.308066964797845</v>
      </c>
    </row>
    <row r="93" spans="1:13" s="71" customFormat="1" x14ac:dyDescent="0.2">
      <c r="A93" s="69" t="s">
        <v>161</v>
      </c>
      <c r="B93" s="69" t="s">
        <v>161</v>
      </c>
      <c r="C93" s="69" t="s">
        <v>161</v>
      </c>
      <c r="D93" s="149" t="s">
        <v>223</v>
      </c>
      <c r="E93" s="149"/>
      <c r="F93" s="149" t="s">
        <v>417</v>
      </c>
      <c r="G93" s="149"/>
      <c r="H93" s="92">
        <v>2148.6859599999998</v>
      </c>
      <c r="I93" s="92">
        <v>0</v>
      </c>
      <c r="J93" s="92">
        <v>2148.6859599999998</v>
      </c>
      <c r="K93" s="92">
        <v>237.50203999999999</v>
      </c>
      <c r="L93" s="70">
        <f t="shared" si="3"/>
        <v>1911.1839199999997</v>
      </c>
      <c r="M93" s="116">
        <f t="shared" si="4"/>
        <v>11.053362120912263</v>
      </c>
    </row>
    <row r="94" spans="1:13" s="71" customFormat="1" x14ac:dyDescent="0.2">
      <c r="A94" s="69" t="s">
        <v>161</v>
      </c>
      <c r="B94" s="69" t="s">
        <v>161</v>
      </c>
      <c r="C94" s="69" t="s">
        <v>161</v>
      </c>
      <c r="D94" s="149" t="s">
        <v>224</v>
      </c>
      <c r="E94" s="149"/>
      <c r="F94" s="149" t="s">
        <v>418</v>
      </c>
      <c r="G94" s="149"/>
      <c r="H94" s="92">
        <v>240317</v>
      </c>
      <c r="I94" s="92">
        <v>0</v>
      </c>
      <c r="J94" s="92">
        <v>240317</v>
      </c>
      <c r="K94" s="92">
        <v>16333.611873010001</v>
      </c>
      <c r="L94" s="70">
        <f t="shared" si="3"/>
        <v>223983.38812699</v>
      </c>
      <c r="M94" s="116">
        <f t="shared" si="4"/>
        <v>6.7966943133486195</v>
      </c>
    </row>
    <row r="95" spans="1:13" s="71" customFormat="1" ht="21.75" customHeight="1" x14ac:dyDescent="0.2">
      <c r="A95" s="69" t="s">
        <v>161</v>
      </c>
      <c r="B95" s="69" t="s">
        <v>161</v>
      </c>
      <c r="C95" s="69" t="s">
        <v>161</v>
      </c>
      <c r="D95" s="149" t="s">
        <v>225</v>
      </c>
      <c r="E95" s="149"/>
      <c r="F95" s="149" t="s">
        <v>419</v>
      </c>
      <c r="G95" s="149"/>
      <c r="H95" s="92">
        <v>246276</v>
      </c>
      <c r="I95" s="92">
        <v>0</v>
      </c>
      <c r="J95" s="92">
        <v>246276</v>
      </c>
      <c r="K95" s="92">
        <v>19351.280418830003</v>
      </c>
      <c r="L95" s="70">
        <f t="shared" si="3"/>
        <v>226924.71958117001</v>
      </c>
      <c r="M95" s="116">
        <f t="shared" si="4"/>
        <v>7.8575583568151197</v>
      </c>
    </row>
    <row r="96" spans="1:13" s="71" customFormat="1" x14ac:dyDescent="0.2">
      <c r="A96" s="69" t="s">
        <v>161</v>
      </c>
      <c r="B96" s="69" t="s">
        <v>161</v>
      </c>
      <c r="C96" s="69" t="s">
        <v>161</v>
      </c>
      <c r="D96" s="149" t="s">
        <v>226</v>
      </c>
      <c r="E96" s="149"/>
      <c r="F96" s="149" t="s">
        <v>420</v>
      </c>
      <c r="G96" s="149"/>
      <c r="H96" s="92">
        <v>45770.911212999999</v>
      </c>
      <c r="I96" s="92">
        <v>0</v>
      </c>
      <c r="J96" s="92">
        <v>45770.911212999999</v>
      </c>
      <c r="K96" s="92">
        <v>2510.5759241000001</v>
      </c>
      <c r="L96" s="70">
        <f t="shared" si="3"/>
        <v>43260.335288900002</v>
      </c>
      <c r="M96" s="116">
        <f t="shared" si="4"/>
        <v>5.4850905467377684</v>
      </c>
    </row>
    <row r="97" spans="1:13" s="71" customFormat="1" x14ac:dyDescent="0.2">
      <c r="A97" s="69" t="s">
        <v>161</v>
      </c>
      <c r="B97" s="69" t="s">
        <v>161</v>
      </c>
      <c r="C97" s="69" t="s">
        <v>161</v>
      </c>
      <c r="D97" s="149" t="s">
        <v>227</v>
      </c>
      <c r="E97" s="149"/>
      <c r="F97" s="149" t="s">
        <v>421</v>
      </c>
      <c r="G97" s="149"/>
      <c r="H97" s="92">
        <v>0</v>
      </c>
      <c r="I97" s="92">
        <v>0</v>
      </c>
      <c r="J97" s="92">
        <v>0</v>
      </c>
      <c r="K97" s="92">
        <v>138941.32529199999</v>
      </c>
      <c r="L97" s="70">
        <f t="shared" si="3"/>
        <v>-138941.32529199999</v>
      </c>
      <c r="M97" s="116">
        <f t="shared" si="4"/>
        <v>0</v>
      </c>
    </row>
    <row r="98" spans="1:13" s="71" customFormat="1" x14ac:dyDescent="0.2">
      <c r="A98" s="69" t="s">
        <v>161</v>
      </c>
      <c r="B98" s="69" t="s">
        <v>161</v>
      </c>
      <c r="C98" s="69" t="s">
        <v>161</v>
      </c>
      <c r="D98" s="149" t="s">
        <v>228</v>
      </c>
      <c r="E98" s="149"/>
      <c r="F98" s="149" t="s">
        <v>422</v>
      </c>
      <c r="G98" s="149"/>
      <c r="H98" s="92">
        <v>261061.9172</v>
      </c>
      <c r="I98" s="92">
        <v>0</v>
      </c>
      <c r="J98" s="92">
        <v>261061.9172</v>
      </c>
      <c r="K98" s="92">
        <v>20110.821620909999</v>
      </c>
      <c r="L98" s="70">
        <f t="shared" si="3"/>
        <v>240951.09557909</v>
      </c>
      <c r="M98" s="116">
        <f t="shared" si="4"/>
        <v>7.7034681414306263</v>
      </c>
    </row>
    <row r="99" spans="1:13" s="71" customFormat="1" x14ac:dyDescent="0.2">
      <c r="A99" s="69" t="s">
        <v>161</v>
      </c>
      <c r="B99" s="69" t="s">
        <v>161</v>
      </c>
      <c r="C99" s="69" t="s">
        <v>161</v>
      </c>
      <c r="D99" s="149" t="s">
        <v>229</v>
      </c>
      <c r="E99" s="149"/>
      <c r="F99" s="149" t="s">
        <v>423</v>
      </c>
      <c r="G99" s="149"/>
      <c r="H99" s="92">
        <v>252</v>
      </c>
      <c r="I99" s="92">
        <v>0</v>
      </c>
      <c r="J99" s="92">
        <v>252</v>
      </c>
      <c r="K99" s="92">
        <v>0</v>
      </c>
      <c r="L99" s="70">
        <f t="shared" si="3"/>
        <v>252</v>
      </c>
      <c r="M99" s="116">
        <f t="shared" si="4"/>
        <v>0</v>
      </c>
    </row>
    <row r="100" spans="1:13" s="71" customFormat="1" x14ac:dyDescent="0.2">
      <c r="A100" s="69" t="s">
        <v>161</v>
      </c>
      <c r="B100" s="69" t="s">
        <v>161</v>
      </c>
      <c r="C100" s="69" t="s">
        <v>161</v>
      </c>
      <c r="D100" s="149" t="s">
        <v>230</v>
      </c>
      <c r="E100" s="149"/>
      <c r="F100" s="149" t="s">
        <v>424</v>
      </c>
      <c r="G100" s="149"/>
      <c r="H100" s="92">
        <v>642</v>
      </c>
      <c r="I100" s="92">
        <v>0</v>
      </c>
      <c r="J100" s="92">
        <v>642</v>
      </c>
      <c r="K100" s="92">
        <v>0</v>
      </c>
      <c r="L100" s="70">
        <f t="shared" si="3"/>
        <v>642</v>
      </c>
      <c r="M100" s="116">
        <f t="shared" si="4"/>
        <v>0</v>
      </c>
    </row>
    <row r="101" spans="1:13" s="71" customFormat="1" x14ac:dyDescent="0.2">
      <c r="A101" s="69" t="s">
        <v>161</v>
      </c>
      <c r="B101" s="69" t="s">
        <v>161</v>
      </c>
      <c r="C101" s="69" t="s">
        <v>161</v>
      </c>
      <c r="D101" s="149" t="s">
        <v>231</v>
      </c>
      <c r="E101" s="149"/>
      <c r="F101" s="149" t="s">
        <v>425</v>
      </c>
      <c r="G101" s="149"/>
      <c r="H101" s="92">
        <v>62178</v>
      </c>
      <c r="I101" s="92">
        <v>0</v>
      </c>
      <c r="J101" s="92">
        <v>62178</v>
      </c>
      <c r="K101" s="92">
        <v>7180.8119345799996</v>
      </c>
      <c r="L101" s="70">
        <f t="shared" si="3"/>
        <v>54997.188065419999</v>
      </c>
      <c r="M101" s="116">
        <f t="shared" si="4"/>
        <v>11.548798505226928</v>
      </c>
    </row>
    <row r="102" spans="1:13" s="71" customFormat="1" x14ac:dyDescent="0.2">
      <c r="A102" s="69" t="s">
        <v>161</v>
      </c>
      <c r="B102" s="69" t="s">
        <v>161</v>
      </c>
      <c r="C102" s="69" t="s">
        <v>161</v>
      </c>
      <c r="D102" s="149" t="s">
        <v>232</v>
      </c>
      <c r="E102" s="149"/>
      <c r="F102" s="149" t="s">
        <v>426</v>
      </c>
      <c r="G102" s="149"/>
      <c r="H102" s="92">
        <v>222821</v>
      </c>
      <c r="I102" s="92">
        <v>0</v>
      </c>
      <c r="J102" s="92">
        <v>222821</v>
      </c>
      <c r="K102" s="92">
        <v>18280.68066618</v>
      </c>
      <c r="L102" s="70">
        <f t="shared" si="3"/>
        <v>204540.31933381999</v>
      </c>
      <c r="M102" s="116">
        <f t="shared" si="4"/>
        <v>8.2042000826582786</v>
      </c>
    </row>
    <row r="103" spans="1:13" s="71" customFormat="1" x14ac:dyDescent="0.2">
      <c r="A103" s="69" t="s">
        <v>161</v>
      </c>
      <c r="B103" s="69" t="s">
        <v>161</v>
      </c>
      <c r="C103" s="69" t="s">
        <v>161</v>
      </c>
      <c r="D103" s="149" t="s">
        <v>233</v>
      </c>
      <c r="E103" s="149"/>
      <c r="F103" s="149" t="s">
        <v>427</v>
      </c>
      <c r="G103" s="149"/>
      <c r="H103" s="92">
        <v>41578</v>
      </c>
      <c r="I103" s="92">
        <v>0</v>
      </c>
      <c r="J103" s="92">
        <v>41578</v>
      </c>
      <c r="K103" s="92">
        <v>4727.4332089999998</v>
      </c>
      <c r="L103" s="70">
        <f t="shared" si="3"/>
        <v>36850.566790999997</v>
      </c>
      <c r="M103" s="116">
        <f t="shared" si="4"/>
        <v>11.370035136370195</v>
      </c>
    </row>
    <row r="104" spans="1:13" s="71" customFormat="1" ht="20.25" customHeight="1" x14ac:dyDescent="0.2">
      <c r="A104" s="69" t="s">
        <v>161</v>
      </c>
      <c r="B104" s="69" t="s">
        <v>161</v>
      </c>
      <c r="C104" s="69" t="s">
        <v>161</v>
      </c>
      <c r="D104" s="149" t="s">
        <v>234</v>
      </c>
      <c r="E104" s="149"/>
      <c r="F104" s="149" t="s">
        <v>428</v>
      </c>
      <c r="G104" s="149"/>
      <c r="H104" s="92">
        <v>818914.5</v>
      </c>
      <c r="I104" s="92">
        <v>0</v>
      </c>
      <c r="J104" s="92">
        <v>818914.5</v>
      </c>
      <c r="K104" s="92">
        <v>77273.29681801</v>
      </c>
      <c r="L104" s="70">
        <f t="shared" si="3"/>
        <v>741641.20318198996</v>
      </c>
      <c r="M104" s="116">
        <f t="shared" si="4"/>
        <v>9.4360640601686754</v>
      </c>
    </row>
    <row r="105" spans="1:13" s="71" customFormat="1" x14ac:dyDescent="0.2">
      <c r="A105" s="69" t="s">
        <v>161</v>
      </c>
      <c r="B105" s="69" t="s">
        <v>161</v>
      </c>
      <c r="C105" s="69" t="s">
        <v>161</v>
      </c>
      <c r="D105" s="149" t="s">
        <v>235</v>
      </c>
      <c r="E105" s="149"/>
      <c r="F105" s="149" t="s">
        <v>429</v>
      </c>
      <c r="G105" s="149"/>
      <c r="H105" s="92">
        <v>0</v>
      </c>
      <c r="I105" s="92">
        <v>0</v>
      </c>
      <c r="J105" s="92">
        <v>0</v>
      </c>
      <c r="K105" s="92">
        <v>298.547572</v>
      </c>
      <c r="L105" s="70">
        <f t="shared" si="3"/>
        <v>-298.547572</v>
      </c>
      <c r="M105" s="116">
        <f t="shared" si="4"/>
        <v>0</v>
      </c>
    </row>
    <row r="106" spans="1:13" s="71" customFormat="1" x14ac:dyDescent="0.2">
      <c r="A106" s="69" t="s">
        <v>161</v>
      </c>
      <c r="B106" s="69" t="s">
        <v>161</v>
      </c>
      <c r="C106" s="69" t="s">
        <v>161</v>
      </c>
      <c r="D106" s="149" t="s">
        <v>236</v>
      </c>
      <c r="E106" s="149"/>
      <c r="F106" s="149" t="s">
        <v>430</v>
      </c>
      <c r="G106" s="149"/>
      <c r="H106" s="92">
        <v>71906</v>
      </c>
      <c r="I106" s="92">
        <v>0</v>
      </c>
      <c r="J106" s="92">
        <v>71906</v>
      </c>
      <c r="K106" s="92">
        <v>7905.6533076300002</v>
      </c>
      <c r="L106" s="70">
        <f t="shared" si="3"/>
        <v>64000.346692370003</v>
      </c>
      <c r="M106" s="116">
        <f t="shared" si="4"/>
        <v>10.994427874767057</v>
      </c>
    </row>
    <row r="107" spans="1:13" s="71" customFormat="1" x14ac:dyDescent="0.2">
      <c r="A107" s="69" t="s">
        <v>161</v>
      </c>
      <c r="B107" s="69" t="s">
        <v>161</v>
      </c>
      <c r="C107" s="69" t="s">
        <v>161</v>
      </c>
      <c r="D107" s="149" t="s">
        <v>237</v>
      </c>
      <c r="E107" s="149"/>
      <c r="F107" s="149" t="s">
        <v>431</v>
      </c>
      <c r="G107" s="149"/>
      <c r="H107" s="92">
        <v>2385.6999999999998</v>
      </c>
      <c r="I107" s="92">
        <v>0</v>
      </c>
      <c r="J107" s="92">
        <v>2385.6999999999998</v>
      </c>
      <c r="K107" s="92">
        <v>0</v>
      </c>
      <c r="L107" s="70">
        <f t="shared" si="3"/>
        <v>2385.6999999999998</v>
      </c>
      <c r="M107" s="116">
        <f t="shared" si="4"/>
        <v>0</v>
      </c>
    </row>
    <row r="108" spans="1:13" s="71" customFormat="1" x14ac:dyDescent="0.2">
      <c r="A108" s="69" t="s">
        <v>161</v>
      </c>
      <c r="B108" s="69" t="s">
        <v>161</v>
      </c>
      <c r="C108" s="69" t="s">
        <v>161</v>
      </c>
      <c r="D108" s="149" t="s">
        <v>238</v>
      </c>
      <c r="E108" s="149"/>
      <c r="F108" s="149" t="s">
        <v>432</v>
      </c>
      <c r="G108" s="149"/>
      <c r="H108" s="92">
        <v>1249860.7350000001</v>
      </c>
      <c r="I108" s="92">
        <v>0</v>
      </c>
      <c r="J108" s="92">
        <v>1249860.7350000001</v>
      </c>
      <c r="K108" s="92">
        <v>0</v>
      </c>
      <c r="L108" s="70">
        <f t="shared" si="3"/>
        <v>1249860.7350000001</v>
      </c>
      <c r="M108" s="116">
        <f t="shared" si="4"/>
        <v>0</v>
      </c>
    </row>
    <row r="109" spans="1:13" s="71" customFormat="1" x14ac:dyDescent="0.2">
      <c r="A109" s="69" t="s">
        <v>161</v>
      </c>
      <c r="B109" s="69" t="s">
        <v>161</v>
      </c>
      <c r="C109" s="69" t="s">
        <v>161</v>
      </c>
      <c r="D109" s="149" t="s">
        <v>239</v>
      </c>
      <c r="E109" s="149"/>
      <c r="F109" s="149" t="s">
        <v>433</v>
      </c>
      <c r="G109" s="149"/>
      <c r="H109" s="92">
        <v>250000</v>
      </c>
      <c r="I109" s="92">
        <v>0</v>
      </c>
      <c r="J109" s="92">
        <v>250000</v>
      </c>
      <c r="K109" s="92">
        <v>121344.23806485001</v>
      </c>
      <c r="L109" s="70">
        <f t="shared" si="3"/>
        <v>128655.76193514999</v>
      </c>
      <c r="M109" s="116">
        <f t="shared" si="4"/>
        <v>48.537695225940006</v>
      </c>
    </row>
    <row r="110" spans="1:13" s="71" customFormat="1" x14ac:dyDescent="0.2">
      <c r="A110" s="69" t="s">
        <v>161</v>
      </c>
      <c r="B110" s="69" t="s">
        <v>161</v>
      </c>
      <c r="C110" s="69" t="s">
        <v>161</v>
      </c>
      <c r="D110" s="149" t="s">
        <v>240</v>
      </c>
      <c r="E110" s="149"/>
      <c r="F110" s="149" t="s">
        <v>434</v>
      </c>
      <c r="G110" s="149"/>
      <c r="H110" s="92">
        <v>39464.545116000001</v>
      </c>
      <c r="I110" s="92">
        <v>0</v>
      </c>
      <c r="J110" s="92">
        <v>39464.545116000001</v>
      </c>
      <c r="K110" s="92">
        <v>4320.9581719999996</v>
      </c>
      <c r="L110" s="70">
        <f t="shared" si="3"/>
        <v>35143.586944000002</v>
      </c>
      <c r="M110" s="116">
        <f t="shared" si="4"/>
        <v>10.94896231363925</v>
      </c>
    </row>
    <row r="111" spans="1:13" s="71" customFormat="1" ht="23.25" customHeight="1" x14ac:dyDescent="0.2">
      <c r="A111" s="69" t="s">
        <v>161</v>
      </c>
      <c r="B111" s="69" t="s">
        <v>161</v>
      </c>
      <c r="C111" s="69" t="s">
        <v>161</v>
      </c>
      <c r="D111" s="149" t="s">
        <v>241</v>
      </c>
      <c r="E111" s="149"/>
      <c r="F111" s="149" t="s">
        <v>435</v>
      </c>
      <c r="G111" s="149"/>
      <c r="H111" s="92">
        <v>4000</v>
      </c>
      <c r="I111" s="92">
        <v>0</v>
      </c>
      <c r="J111" s="92">
        <v>4000</v>
      </c>
      <c r="K111" s="92">
        <v>419.47651911000003</v>
      </c>
      <c r="L111" s="70">
        <f t="shared" si="3"/>
        <v>3580.52348089</v>
      </c>
      <c r="M111" s="116">
        <f t="shared" si="4"/>
        <v>10.48691297775</v>
      </c>
    </row>
    <row r="112" spans="1:13" s="71" customFormat="1" x14ac:dyDescent="0.2">
      <c r="A112" s="69" t="s">
        <v>161</v>
      </c>
      <c r="B112" s="69" t="s">
        <v>161</v>
      </c>
      <c r="C112" s="69" t="s">
        <v>161</v>
      </c>
      <c r="D112" s="149" t="s">
        <v>242</v>
      </c>
      <c r="E112" s="149"/>
      <c r="F112" s="149" t="s">
        <v>436</v>
      </c>
      <c r="G112" s="149"/>
      <c r="H112" s="92">
        <v>0</v>
      </c>
      <c r="I112" s="92">
        <v>0</v>
      </c>
      <c r="J112" s="92">
        <v>0</v>
      </c>
      <c r="K112" s="92">
        <v>0</v>
      </c>
      <c r="L112" s="70">
        <f t="shared" si="3"/>
        <v>0</v>
      </c>
      <c r="M112" s="116">
        <f t="shared" si="4"/>
        <v>0</v>
      </c>
    </row>
    <row r="113" spans="1:13" s="71" customFormat="1" ht="21.75" customHeight="1" x14ac:dyDescent="0.2">
      <c r="A113" s="69" t="s">
        <v>161</v>
      </c>
      <c r="B113" s="69" t="s">
        <v>161</v>
      </c>
      <c r="C113" s="69" t="s">
        <v>161</v>
      </c>
      <c r="D113" s="149" t="s">
        <v>243</v>
      </c>
      <c r="E113" s="149"/>
      <c r="F113" s="149" t="s">
        <v>437</v>
      </c>
      <c r="G113" s="149"/>
      <c r="H113" s="92">
        <v>4240</v>
      </c>
      <c r="I113" s="92">
        <v>0</v>
      </c>
      <c r="J113" s="92">
        <v>4240</v>
      </c>
      <c r="K113" s="92">
        <v>0</v>
      </c>
      <c r="L113" s="70">
        <f t="shared" si="3"/>
        <v>4240</v>
      </c>
      <c r="M113" s="116">
        <f t="shared" si="4"/>
        <v>0</v>
      </c>
    </row>
    <row r="114" spans="1:13" s="71" customFormat="1" ht="23.25" customHeight="1" x14ac:dyDescent="0.2">
      <c r="A114" s="69" t="s">
        <v>161</v>
      </c>
      <c r="B114" s="69" t="s">
        <v>161</v>
      </c>
      <c r="C114" s="69" t="s">
        <v>161</v>
      </c>
      <c r="D114" s="149" t="s">
        <v>244</v>
      </c>
      <c r="E114" s="149"/>
      <c r="F114" s="149" t="s">
        <v>438</v>
      </c>
      <c r="G114" s="149"/>
      <c r="H114" s="92">
        <v>0</v>
      </c>
      <c r="I114" s="92">
        <v>0</v>
      </c>
      <c r="J114" s="92">
        <v>0</v>
      </c>
      <c r="K114" s="92">
        <v>0</v>
      </c>
      <c r="L114" s="70">
        <f t="shared" si="3"/>
        <v>0</v>
      </c>
      <c r="M114" s="116">
        <f t="shared" si="4"/>
        <v>0</v>
      </c>
    </row>
    <row r="115" spans="1:13" s="71" customFormat="1" x14ac:dyDescent="0.2">
      <c r="A115" s="69"/>
      <c r="B115" s="69"/>
      <c r="C115" s="69"/>
      <c r="D115" s="149" t="s">
        <v>245</v>
      </c>
      <c r="E115" s="149"/>
      <c r="F115" s="149" t="s">
        <v>439</v>
      </c>
      <c r="G115" s="149"/>
      <c r="H115" s="92">
        <v>0</v>
      </c>
      <c r="I115" s="92">
        <v>0</v>
      </c>
      <c r="J115" s="92">
        <v>0</v>
      </c>
      <c r="K115" s="92">
        <v>1.6891149999999999</v>
      </c>
      <c r="L115" s="70">
        <f t="shared" si="3"/>
        <v>-1.6891149999999999</v>
      </c>
      <c r="M115" s="116">
        <f t="shared" si="4"/>
        <v>0</v>
      </c>
    </row>
    <row r="116" spans="1:13" x14ac:dyDescent="0.2">
      <c r="A116" s="69"/>
      <c r="B116" s="69"/>
      <c r="C116" s="69"/>
      <c r="D116" s="69"/>
      <c r="E116" s="69"/>
      <c r="F116" s="69"/>
      <c r="G116" s="69"/>
      <c r="H116" s="92"/>
      <c r="I116" s="92"/>
      <c r="J116" s="92"/>
      <c r="K116" s="92"/>
      <c r="L116" s="70"/>
      <c r="M116" s="116"/>
    </row>
    <row r="117" spans="1:13" x14ac:dyDescent="0.2">
      <c r="A117" s="156" t="s">
        <v>246</v>
      </c>
      <c r="B117" s="146"/>
      <c r="C117" s="146"/>
      <c r="D117" s="146"/>
      <c r="E117" s="146"/>
      <c r="F117" s="146"/>
      <c r="G117" s="146"/>
      <c r="H117" s="60">
        <v>27308463.866396002</v>
      </c>
      <c r="I117" s="60">
        <v>28000</v>
      </c>
      <c r="J117" s="60">
        <v>27336463.866396002</v>
      </c>
      <c r="K117" s="60">
        <v>3064474.3884728202</v>
      </c>
      <c r="L117" s="72">
        <f>+J117-K117</f>
        <v>24271989.477923181</v>
      </c>
      <c r="M117" s="117">
        <f t="shared" si="4"/>
        <v>11.210207741023513</v>
      </c>
    </row>
    <row r="118" spans="1:13" x14ac:dyDescent="0.2">
      <c r="A118" s="83"/>
      <c r="H118" s="91"/>
      <c r="I118" s="91"/>
      <c r="J118" s="91"/>
      <c r="K118" s="91"/>
      <c r="L118" s="84"/>
      <c r="M118" s="118"/>
    </row>
    <row r="119" spans="1:13" x14ac:dyDescent="0.2">
      <c r="A119" s="147" t="s">
        <v>247</v>
      </c>
      <c r="B119" s="148"/>
      <c r="C119" s="148"/>
      <c r="D119" s="148"/>
      <c r="E119" s="148"/>
      <c r="F119" s="148"/>
      <c r="G119" s="148"/>
      <c r="H119" s="91">
        <v>13344677.214076003</v>
      </c>
      <c r="I119" s="91">
        <v>28000</v>
      </c>
      <c r="J119" s="91">
        <v>13372677.214076003</v>
      </c>
      <c r="K119" s="91">
        <v>1690417.8911647103</v>
      </c>
      <c r="L119" s="62">
        <f>+J119-K119</f>
        <v>11682259.322911292</v>
      </c>
      <c r="M119" s="63">
        <f t="shared" si="4"/>
        <v>12.640833724644054</v>
      </c>
    </row>
    <row r="120" spans="1:13" x14ac:dyDescent="0.2">
      <c r="A120" s="65" t="s">
        <v>161</v>
      </c>
      <c r="B120" s="65" t="s">
        <v>161</v>
      </c>
      <c r="C120" s="65" t="s">
        <v>248</v>
      </c>
      <c r="D120" s="153" t="s">
        <v>50</v>
      </c>
      <c r="E120" s="148"/>
      <c r="F120" s="148"/>
      <c r="G120" s="148"/>
      <c r="H120" s="92">
        <v>13344677.214076003</v>
      </c>
      <c r="I120" s="92">
        <v>28000</v>
      </c>
      <c r="J120" s="92">
        <v>13372677.214076003</v>
      </c>
      <c r="K120" s="92">
        <v>1690417.8911647103</v>
      </c>
      <c r="L120" s="66">
        <f t="shared" ref="L120:L138" si="5">+J120-K120</f>
        <v>11682259.322911292</v>
      </c>
      <c r="M120" s="115">
        <f t="shared" si="4"/>
        <v>12.640833724644054</v>
      </c>
    </row>
    <row r="121" spans="1:13" x14ac:dyDescent="0.2">
      <c r="A121" s="67" t="s">
        <v>161</v>
      </c>
      <c r="B121" s="67" t="s">
        <v>161</v>
      </c>
      <c r="C121" s="154" t="s">
        <v>249</v>
      </c>
      <c r="D121" s="148"/>
      <c r="E121" s="149" t="s">
        <v>373</v>
      </c>
      <c r="F121" s="149"/>
      <c r="G121" s="148"/>
      <c r="H121" s="92">
        <v>2076230.734439</v>
      </c>
      <c r="I121" s="92">
        <v>0</v>
      </c>
      <c r="J121" s="92">
        <v>2076230.734439</v>
      </c>
      <c r="K121" s="92">
        <v>436094.75003644999</v>
      </c>
      <c r="L121" s="66">
        <f t="shared" si="5"/>
        <v>1640135.9844025499</v>
      </c>
      <c r="M121" s="115">
        <f t="shared" si="4"/>
        <v>21.004156368693931</v>
      </c>
    </row>
    <row r="122" spans="1:13" x14ac:dyDescent="0.2">
      <c r="A122" s="67" t="s">
        <v>161</v>
      </c>
      <c r="B122" s="67" t="s">
        <v>161</v>
      </c>
      <c r="C122" s="154" t="s">
        <v>250</v>
      </c>
      <c r="D122" s="148"/>
      <c r="E122" s="149" t="s">
        <v>374</v>
      </c>
      <c r="F122" s="149"/>
      <c r="G122" s="148"/>
      <c r="H122" s="92">
        <v>4911782.1020020004</v>
      </c>
      <c r="I122" s="92">
        <v>0</v>
      </c>
      <c r="J122" s="92">
        <v>4911782.1020020004</v>
      </c>
      <c r="K122" s="92">
        <v>472110.56027552002</v>
      </c>
      <c r="L122" s="66">
        <f t="shared" si="5"/>
        <v>4439671.5417264802</v>
      </c>
      <c r="M122" s="115">
        <f t="shared" si="4"/>
        <v>9.6117977237445409</v>
      </c>
    </row>
    <row r="123" spans="1:13" ht="11.25" customHeight="1" x14ac:dyDescent="0.2">
      <c r="A123" s="67" t="s">
        <v>161</v>
      </c>
      <c r="B123" s="67" t="s">
        <v>161</v>
      </c>
      <c r="C123" s="154" t="s">
        <v>251</v>
      </c>
      <c r="D123" s="148"/>
      <c r="E123" s="155" t="s">
        <v>375</v>
      </c>
      <c r="F123" s="155"/>
      <c r="G123" s="155"/>
      <c r="H123" s="92">
        <v>368147.81199800002</v>
      </c>
      <c r="I123" s="92">
        <v>0</v>
      </c>
      <c r="J123" s="92">
        <v>368147.81199800002</v>
      </c>
      <c r="K123" s="92">
        <v>33158.264268610001</v>
      </c>
      <c r="L123" s="66">
        <f t="shared" si="5"/>
        <v>334989.54772939003</v>
      </c>
      <c r="M123" s="115">
        <f t="shared" si="4"/>
        <v>9.0067802083773163</v>
      </c>
    </row>
    <row r="124" spans="1:13" ht="11.25" customHeight="1" x14ac:dyDescent="0.2">
      <c r="A124" s="67" t="s">
        <v>161</v>
      </c>
      <c r="B124" s="67" t="s">
        <v>161</v>
      </c>
      <c r="C124" s="154" t="s">
        <v>252</v>
      </c>
      <c r="D124" s="148"/>
      <c r="E124" s="155" t="s">
        <v>440</v>
      </c>
      <c r="F124" s="155"/>
      <c r="G124" s="155"/>
      <c r="H124" s="92">
        <v>337605.66850600002</v>
      </c>
      <c r="I124" s="92">
        <v>0</v>
      </c>
      <c r="J124" s="92">
        <v>337605.66850600002</v>
      </c>
      <c r="K124" s="92">
        <v>89071.177581280004</v>
      </c>
      <c r="L124" s="66">
        <f t="shared" si="5"/>
        <v>248534.49092472001</v>
      </c>
      <c r="M124" s="115">
        <f t="shared" si="4"/>
        <v>26.383199658774988</v>
      </c>
    </row>
    <row r="125" spans="1:13" ht="11.25" customHeight="1" x14ac:dyDescent="0.2">
      <c r="A125" s="67" t="s">
        <v>161</v>
      </c>
      <c r="B125" s="67" t="s">
        <v>161</v>
      </c>
      <c r="C125" s="154" t="s">
        <v>253</v>
      </c>
      <c r="D125" s="148"/>
      <c r="E125" s="155" t="s">
        <v>376</v>
      </c>
      <c r="F125" s="155"/>
      <c r="G125" s="155"/>
      <c r="H125" s="92">
        <v>4383847.7156260004</v>
      </c>
      <c r="I125" s="92">
        <v>0</v>
      </c>
      <c r="J125" s="92">
        <v>4383847.7156260004</v>
      </c>
      <c r="K125" s="92">
        <v>645188.4359876801</v>
      </c>
      <c r="L125" s="66">
        <f t="shared" si="5"/>
        <v>3738659.2796383202</v>
      </c>
      <c r="M125" s="115">
        <f t="shared" si="4"/>
        <v>14.717400736525107</v>
      </c>
    </row>
    <row r="126" spans="1:13" x14ac:dyDescent="0.2">
      <c r="A126" s="67" t="s">
        <v>161</v>
      </c>
      <c r="B126" s="67" t="s">
        <v>161</v>
      </c>
      <c r="C126" s="154" t="s">
        <v>254</v>
      </c>
      <c r="D126" s="148"/>
      <c r="E126" s="149" t="s">
        <v>377</v>
      </c>
      <c r="F126" s="149"/>
      <c r="G126" s="148"/>
      <c r="H126" s="92">
        <v>1267063.181505</v>
      </c>
      <c r="I126" s="92">
        <v>28000</v>
      </c>
      <c r="J126" s="92">
        <v>1295063.181505</v>
      </c>
      <c r="K126" s="92">
        <v>14794.70301517</v>
      </c>
      <c r="L126" s="66">
        <f t="shared" si="5"/>
        <v>1280268.4784898299</v>
      </c>
      <c r="M126" s="115">
        <f t="shared" si="4"/>
        <v>1.1423923733185739</v>
      </c>
    </row>
    <row r="127" spans="1:13" x14ac:dyDescent="0.2">
      <c r="A127" s="67"/>
      <c r="B127" s="67"/>
      <c r="C127" s="68"/>
      <c r="E127" s="69"/>
      <c r="F127" s="69"/>
      <c r="H127" s="92"/>
      <c r="I127" s="92"/>
      <c r="J127" s="92"/>
      <c r="K127" s="92"/>
      <c r="L127" s="66"/>
      <c r="M127" s="115"/>
    </row>
    <row r="128" spans="1:13" x14ac:dyDescent="0.2">
      <c r="A128" s="147" t="s">
        <v>255</v>
      </c>
      <c r="B128" s="148"/>
      <c r="C128" s="148"/>
      <c r="D128" s="148"/>
      <c r="E128" s="148"/>
      <c r="F128" s="148"/>
      <c r="G128" s="148"/>
      <c r="H128" s="91">
        <v>7033412.5903480016</v>
      </c>
      <c r="I128" s="91">
        <v>0</v>
      </c>
      <c r="J128" s="91">
        <v>7033412.5903480016</v>
      </c>
      <c r="K128" s="91">
        <v>635066.39376820996</v>
      </c>
      <c r="L128" s="62">
        <f>+J128-K128</f>
        <v>6398346.1965797916</v>
      </c>
      <c r="M128" s="63">
        <f t="shared" si="4"/>
        <v>9.0292782573244139</v>
      </c>
    </row>
    <row r="129" spans="1:13" x14ac:dyDescent="0.2">
      <c r="A129" s="65" t="s">
        <v>161</v>
      </c>
      <c r="B129" s="65" t="s">
        <v>161</v>
      </c>
      <c r="C129" s="65" t="s">
        <v>256</v>
      </c>
      <c r="D129" s="153" t="s">
        <v>378</v>
      </c>
      <c r="E129" s="148"/>
      <c r="F129" s="148"/>
      <c r="G129" s="148"/>
      <c r="H129" s="92">
        <v>1954.4598000000001</v>
      </c>
      <c r="I129" s="92">
        <v>0</v>
      </c>
      <c r="J129" s="92">
        <v>1954.4598000000001</v>
      </c>
      <c r="K129" s="92">
        <v>0</v>
      </c>
      <c r="L129" s="66">
        <f t="shared" si="5"/>
        <v>1954.4598000000001</v>
      </c>
      <c r="M129" s="115">
        <f t="shared" si="4"/>
        <v>0</v>
      </c>
    </row>
    <row r="130" spans="1:13" x14ac:dyDescent="0.2">
      <c r="A130" s="65" t="s">
        <v>161</v>
      </c>
      <c r="B130" s="65" t="s">
        <v>161</v>
      </c>
      <c r="C130" s="65" t="s">
        <v>257</v>
      </c>
      <c r="D130" s="153" t="s">
        <v>379</v>
      </c>
      <c r="E130" s="148"/>
      <c r="F130" s="148"/>
      <c r="G130" s="148"/>
      <c r="H130" s="92">
        <v>6480674.3762720004</v>
      </c>
      <c r="I130" s="92">
        <v>0</v>
      </c>
      <c r="J130" s="92">
        <v>6480674.3762720004</v>
      </c>
      <c r="K130" s="92">
        <v>521085.21613199997</v>
      </c>
      <c r="L130" s="66">
        <f t="shared" si="5"/>
        <v>5959589.1601400003</v>
      </c>
      <c r="M130" s="115">
        <f t="shared" si="4"/>
        <v>8.0406017318178176</v>
      </c>
    </row>
    <row r="131" spans="1:13" x14ac:dyDescent="0.2">
      <c r="A131" s="65" t="s">
        <v>161</v>
      </c>
      <c r="B131" s="65" t="s">
        <v>161</v>
      </c>
      <c r="C131" s="65" t="s">
        <v>258</v>
      </c>
      <c r="D131" s="153" t="s">
        <v>380</v>
      </c>
      <c r="E131" s="148"/>
      <c r="F131" s="148"/>
      <c r="G131" s="148"/>
      <c r="H131" s="92">
        <v>430.09899999999999</v>
      </c>
      <c r="I131" s="92">
        <v>0</v>
      </c>
      <c r="J131" s="92">
        <v>430.09899999999999</v>
      </c>
      <c r="K131" s="92">
        <v>0</v>
      </c>
      <c r="L131" s="66">
        <f t="shared" si="5"/>
        <v>430.09899999999999</v>
      </c>
      <c r="M131" s="115">
        <f t="shared" si="4"/>
        <v>0</v>
      </c>
    </row>
    <row r="132" spans="1:13" x14ac:dyDescent="0.2">
      <c r="A132" s="65" t="s">
        <v>161</v>
      </c>
      <c r="B132" s="65" t="s">
        <v>161</v>
      </c>
      <c r="C132" s="65" t="s">
        <v>259</v>
      </c>
      <c r="D132" s="153" t="s">
        <v>381</v>
      </c>
      <c r="E132" s="148"/>
      <c r="F132" s="148"/>
      <c r="G132" s="148"/>
      <c r="H132" s="92">
        <v>180982.199108</v>
      </c>
      <c r="I132" s="92">
        <v>0</v>
      </c>
      <c r="J132" s="92">
        <v>180982.199108</v>
      </c>
      <c r="K132" s="92">
        <v>12584.008136660001</v>
      </c>
      <c r="L132" s="66">
        <f t="shared" si="5"/>
        <v>168398.19097133999</v>
      </c>
      <c r="M132" s="115">
        <f t="shared" si="4"/>
        <v>6.9531745103564431</v>
      </c>
    </row>
    <row r="133" spans="1:13" x14ac:dyDescent="0.2">
      <c r="A133" s="65" t="s">
        <v>161</v>
      </c>
      <c r="B133" s="65" t="s">
        <v>161</v>
      </c>
      <c r="C133" s="65" t="s">
        <v>260</v>
      </c>
      <c r="D133" s="153" t="s">
        <v>383</v>
      </c>
      <c r="E133" s="148"/>
      <c r="F133" s="148"/>
      <c r="G133" s="148"/>
      <c r="H133" s="92">
        <v>0</v>
      </c>
      <c r="I133" s="92">
        <v>0</v>
      </c>
      <c r="J133" s="92">
        <v>0</v>
      </c>
      <c r="K133" s="92">
        <v>0</v>
      </c>
      <c r="L133" s="66">
        <f t="shared" si="5"/>
        <v>0</v>
      </c>
      <c r="M133" s="115">
        <f t="shared" si="4"/>
        <v>0</v>
      </c>
    </row>
    <row r="134" spans="1:13" x14ac:dyDescent="0.2">
      <c r="A134" s="65" t="s">
        <v>161</v>
      </c>
      <c r="B134" s="65" t="s">
        <v>161</v>
      </c>
      <c r="C134" s="65" t="s">
        <v>261</v>
      </c>
      <c r="D134" s="153" t="s">
        <v>384</v>
      </c>
      <c r="E134" s="148"/>
      <c r="F134" s="148"/>
      <c r="G134" s="148"/>
      <c r="H134" s="92">
        <v>98725.678365</v>
      </c>
      <c r="I134" s="92">
        <v>0</v>
      </c>
      <c r="J134" s="92">
        <v>98725.678365</v>
      </c>
      <c r="K134" s="92">
        <v>81.411974999999998</v>
      </c>
      <c r="L134" s="66">
        <f t="shared" si="5"/>
        <v>98644.266390000004</v>
      </c>
      <c r="M134" s="115">
        <f t="shared" si="4"/>
        <v>8.2462816511638157E-2</v>
      </c>
    </row>
    <row r="135" spans="1:13" x14ac:dyDescent="0.2">
      <c r="A135" s="65" t="s">
        <v>161</v>
      </c>
      <c r="B135" s="65" t="s">
        <v>161</v>
      </c>
      <c r="C135" s="65" t="s">
        <v>262</v>
      </c>
      <c r="D135" s="153" t="s">
        <v>441</v>
      </c>
      <c r="E135" s="148"/>
      <c r="F135" s="148"/>
      <c r="G135" s="148"/>
      <c r="H135" s="92">
        <v>188233.21013299999</v>
      </c>
      <c r="I135" s="92">
        <v>0</v>
      </c>
      <c r="J135" s="92">
        <v>188233.21013299999</v>
      </c>
      <c r="K135" s="92">
        <v>12028.96006652</v>
      </c>
      <c r="L135" s="66">
        <f t="shared" si="5"/>
        <v>176204.25006647999</v>
      </c>
      <c r="M135" s="115">
        <f t="shared" si="4"/>
        <v>6.3904557851511408</v>
      </c>
    </row>
    <row r="136" spans="1:13" x14ac:dyDescent="0.2">
      <c r="A136" s="65" t="s">
        <v>161</v>
      </c>
      <c r="B136" s="65" t="s">
        <v>161</v>
      </c>
      <c r="C136" s="65" t="s">
        <v>263</v>
      </c>
      <c r="D136" s="153" t="s">
        <v>386</v>
      </c>
      <c r="E136" s="148"/>
      <c r="F136" s="148"/>
      <c r="G136" s="148"/>
      <c r="H136" s="92">
        <v>28804.349391</v>
      </c>
      <c r="I136" s="92">
        <v>0</v>
      </c>
      <c r="J136" s="92">
        <v>28804.349391</v>
      </c>
      <c r="K136" s="92">
        <v>0</v>
      </c>
      <c r="L136" s="66">
        <f t="shared" si="5"/>
        <v>28804.349391</v>
      </c>
      <c r="M136" s="115">
        <f t="shared" si="4"/>
        <v>0</v>
      </c>
    </row>
    <row r="137" spans="1:13" x14ac:dyDescent="0.2">
      <c r="A137" s="65" t="s">
        <v>161</v>
      </c>
      <c r="B137" s="65" t="s">
        <v>161</v>
      </c>
      <c r="C137" s="65" t="s">
        <v>264</v>
      </c>
      <c r="D137" s="153" t="s">
        <v>442</v>
      </c>
      <c r="E137" s="148"/>
      <c r="F137" s="148"/>
      <c r="G137" s="148"/>
      <c r="H137" s="92">
        <v>5600</v>
      </c>
      <c r="I137" s="92">
        <v>0</v>
      </c>
      <c r="J137" s="92">
        <v>5600</v>
      </c>
      <c r="K137" s="92">
        <v>360.45238162999999</v>
      </c>
      <c r="L137" s="66">
        <f t="shared" si="5"/>
        <v>5239.5476183700002</v>
      </c>
      <c r="M137" s="115">
        <f t="shared" si="4"/>
        <v>6.4366496719642852</v>
      </c>
    </row>
    <row r="138" spans="1:13" x14ac:dyDescent="0.2">
      <c r="A138" s="65" t="s">
        <v>161</v>
      </c>
      <c r="B138" s="65" t="s">
        <v>161</v>
      </c>
      <c r="C138" s="65" t="s">
        <v>265</v>
      </c>
      <c r="D138" s="153" t="s">
        <v>387</v>
      </c>
      <c r="E138" s="148"/>
      <c r="F138" s="148"/>
      <c r="G138" s="148"/>
      <c r="H138" s="92">
        <v>48008.218279000001</v>
      </c>
      <c r="I138" s="92">
        <v>0</v>
      </c>
      <c r="J138" s="92">
        <v>48008.218279000001</v>
      </c>
      <c r="K138" s="92">
        <v>88926.345076400001</v>
      </c>
      <c r="L138" s="66">
        <f t="shared" si="5"/>
        <v>-40918.1267974</v>
      </c>
      <c r="M138" s="115">
        <f t="shared" si="4"/>
        <v>185.23150465531569</v>
      </c>
    </row>
    <row r="139" spans="1:13" x14ac:dyDescent="0.2">
      <c r="A139" s="65"/>
      <c r="B139" s="65"/>
      <c r="C139" s="65"/>
      <c r="D139" s="65"/>
      <c r="H139" s="91"/>
      <c r="I139" s="91"/>
      <c r="J139" s="91"/>
      <c r="K139" s="91"/>
      <c r="L139" s="66"/>
      <c r="M139" s="115"/>
    </row>
    <row r="140" spans="1:13" x14ac:dyDescent="0.2">
      <c r="A140" s="147" t="s">
        <v>275</v>
      </c>
      <c r="B140" s="157"/>
      <c r="C140" s="157"/>
      <c r="D140" s="157"/>
      <c r="E140" s="157"/>
      <c r="F140" s="157"/>
      <c r="G140" s="157"/>
      <c r="H140" s="91">
        <v>973436.411295</v>
      </c>
      <c r="I140" s="91">
        <v>0</v>
      </c>
      <c r="J140" s="91">
        <v>973436.411295</v>
      </c>
      <c r="K140" s="91">
        <v>331060.57427345001</v>
      </c>
      <c r="L140" s="62">
        <f>+J140-K140</f>
        <v>642375.83702154993</v>
      </c>
      <c r="M140" s="63">
        <f t="shared" si="4"/>
        <v>34.009471027802149</v>
      </c>
    </row>
    <row r="141" spans="1:13" x14ac:dyDescent="0.2">
      <c r="A141" s="64"/>
      <c r="B141" s="82"/>
      <c r="C141" s="110" t="s">
        <v>446</v>
      </c>
      <c r="D141" s="111" t="s">
        <v>447</v>
      </c>
      <c r="E141" s="82"/>
      <c r="F141" s="82"/>
      <c r="G141" s="82"/>
      <c r="H141" s="92">
        <v>66187.472034000006</v>
      </c>
      <c r="I141" s="92">
        <v>0</v>
      </c>
      <c r="J141" s="92">
        <v>66187.472034000006</v>
      </c>
      <c r="K141" s="92">
        <v>11045.55025846</v>
      </c>
      <c r="L141" s="66">
        <f t="shared" ref="L141:L151" si="6">+J141-K141</f>
        <v>55141.921775540002</v>
      </c>
      <c r="M141" s="115">
        <f t="shared" ref="M141:M151" si="7">IFERROR(IF(J141&gt;0,+(K141/J141)*100,0),0)</f>
        <v>16.688279396418075</v>
      </c>
    </row>
    <row r="142" spans="1:13" x14ac:dyDescent="0.2">
      <c r="A142" s="64"/>
      <c r="B142" s="82"/>
      <c r="C142" s="110" t="s">
        <v>448</v>
      </c>
      <c r="D142" s="111" t="s">
        <v>449</v>
      </c>
      <c r="E142" s="82"/>
      <c r="F142" s="82"/>
      <c r="G142" s="82"/>
      <c r="H142" s="92">
        <v>319198.06308699999</v>
      </c>
      <c r="I142" s="92">
        <v>0</v>
      </c>
      <c r="J142" s="92">
        <v>319198.06308699999</v>
      </c>
      <c r="K142" s="92">
        <v>144838.83612639998</v>
      </c>
      <c r="L142" s="66">
        <f t="shared" si="6"/>
        <v>174359.2269606</v>
      </c>
      <c r="M142" s="115">
        <f t="shared" si="7"/>
        <v>45.375850569282122</v>
      </c>
    </row>
    <row r="143" spans="1:13" x14ac:dyDescent="0.2">
      <c r="A143" s="64"/>
      <c r="B143" s="82"/>
      <c r="C143" s="110" t="s">
        <v>450</v>
      </c>
      <c r="D143" s="111" t="s">
        <v>451</v>
      </c>
      <c r="E143" s="82"/>
      <c r="F143" s="82"/>
      <c r="G143" s="82"/>
      <c r="H143" s="92">
        <v>0</v>
      </c>
      <c r="I143" s="92">
        <v>0</v>
      </c>
      <c r="J143" s="92">
        <v>0</v>
      </c>
      <c r="K143" s="92">
        <v>14315.22258994</v>
      </c>
      <c r="L143" s="66">
        <f t="shared" si="6"/>
        <v>-14315.22258994</v>
      </c>
      <c r="M143" s="115">
        <f t="shared" si="7"/>
        <v>0</v>
      </c>
    </row>
    <row r="144" spans="1:13" x14ac:dyDescent="0.2">
      <c r="A144" s="64"/>
      <c r="B144" s="82"/>
      <c r="C144" s="110" t="s">
        <v>452</v>
      </c>
      <c r="D144" s="111" t="s">
        <v>453</v>
      </c>
      <c r="E144" s="82"/>
      <c r="F144" s="82"/>
      <c r="G144" s="82"/>
      <c r="H144" s="92">
        <v>89722.400999999998</v>
      </c>
      <c r="I144" s="92">
        <v>0</v>
      </c>
      <c r="J144" s="92">
        <v>89722.400999999998</v>
      </c>
      <c r="K144" s="92">
        <v>39866.532586000001</v>
      </c>
      <c r="L144" s="66">
        <f t="shared" si="6"/>
        <v>49855.868413999997</v>
      </c>
      <c r="M144" s="115">
        <f t="shared" si="7"/>
        <v>44.433198556512103</v>
      </c>
    </row>
    <row r="145" spans="1:13" hidden="1" x14ac:dyDescent="0.2">
      <c r="A145" s="64"/>
      <c r="B145" s="82"/>
      <c r="C145" s="110" t="s">
        <v>454</v>
      </c>
      <c r="D145" s="111" t="s">
        <v>455</v>
      </c>
      <c r="E145" s="82"/>
      <c r="F145" s="82"/>
      <c r="G145" s="82"/>
      <c r="H145" s="92">
        <v>0</v>
      </c>
      <c r="I145" s="92">
        <v>0</v>
      </c>
      <c r="J145" s="92">
        <v>0</v>
      </c>
      <c r="K145" s="92">
        <v>0</v>
      </c>
      <c r="L145" s="66">
        <f t="shared" si="6"/>
        <v>0</v>
      </c>
      <c r="M145" s="115">
        <f t="shared" si="7"/>
        <v>0</v>
      </c>
    </row>
    <row r="146" spans="1:13" x14ac:dyDescent="0.2">
      <c r="A146" s="64"/>
      <c r="B146" s="82"/>
      <c r="C146" s="110" t="s">
        <v>456</v>
      </c>
      <c r="D146" s="111" t="s">
        <v>457</v>
      </c>
      <c r="E146" s="82"/>
      <c r="F146" s="82"/>
      <c r="G146" s="82"/>
      <c r="H146" s="92">
        <v>235419.103</v>
      </c>
      <c r="I146" s="92">
        <v>0</v>
      </c>
      <c r="J146" s="92">
        <v>235419.103</v>
      </c>
      <c r="K146" s="92">
        <v>96685.951623000001</v>
      </c>
      <c r="L146" s="66">
        <f t="shared" si="6"/>
        <v>138733.151377</v>
      </c>
      <c r="M146" s="115">
        <f t="shared" si="7"/>
        <v>41.069713710955739</v>
      </c>
    </row>
    <row r="147" spans="1:13" x14ac:dyDescent="0.2">
      <c r="A147" s="64"/>
      <c r="B147" s="82"/>
      <c r="C147" s="110" t="s">
        <v>458</v>
      </c>
      <c r="D147" s="111" t="s">
        <v>459</v>
      </c>
      <c r="E147" s="82"/>
      <c r="F147" s="82"/>
      <c r="G147" s="82"/>
      <c r="H147" s="92">
        <v>86450</v>
      </c>
      <c r="I147" s="92">
        <v>0</v>
      </c>
      <c r="J147" s="92">
        <v>86450</v>
      </c>
      <c r="K147" s="92">
        <v>10414.159503000001</v>
      </c>
      <c r="L147" s="66">
        <f t="shared" si="6"/>
        <v>76035.840496999997</v>
      </c>
      <c r="M147" s="115">
        <f t="shared" si="7"/>
        <v>12.046454023134761</v>
      </c>
    </row>
    <row r="148" spans="1:13" x14ac:dyDescent="0.2">
      <c r="A148" s="64"/>
      <c r="B148" s="82"/>
      <c r="C148" s="110" t="s">
        <v>460</v>
      </c>
      <c r="D148" s="111" t="s">
        <v>461</v>
      </c>
      <c r="E148" s="82"/>
      <c r="F148" s="82"/>
      <c r="G148" s="82"/>
      <c r="H148" s="92">
        <v>113688.46799999999</v>
      </c>
      <c r="I148" s="92">
        <v>0</v>
      </c>
      <c r="J148" s="92">
        <v>113688.46799999999</v>
      </c>
      <c r="K148" s="92">
        <v>7011.4933941899999</v>
      </c>
      <c r="L148" s="66">
        <f t="shared" si="6"/>
        <v>106676.97460581</v>
      </c>
      <c r="M148" s="115">
        <f t="shared" si="7"/>
        <v>6.1672863726072906</v>
      </c>
    </row>
    <row r="149" spans="1:13" x14ac:dyDescent="0.2">
      <c r="A149" s="64"/>
      <c r="B149" s="82"/>
      <c r="C149" s="110" t="s">
        <v>462</v>
      </c>
      <c r="D149" s="111" t="s">
        <v>463</v>
      </c>
      <c r="E149" s="82"/>
      <c r="F149" s="82"/>
      <c r="G149" s="82"/>
      <c r="H149" s="92">
        <v>22768.049174</v>
      </c>
      <c r="I149" s="92">
        <v>0</v>
      </c>
      <c r="J149" s="92">
        <v>22768.049174</v>
      </c>
      <c r="K149" s="92">
        <v>2.5617645499999999</v>
      </c>
      <c r="L149" s="66">
        <f t="shared" si="6"/>
        <v>22765.487409450001</v>
      </c>
      <c r="M149" s="115">
        <f t="shared" si="7"/>
        <v>1.1251576849743499E-2</v>
      </c>
    </row>
    <row r="150" spans="1:13" x14ac:dyDescent="0.2">
      <c r="A150" s="64"/>
      <c r="B150" s="82"/>
      <c r="C150" s="110" t="s">
        <v>464</v>
      </c>
      <c r="D150" s="111" t="s">
        <v>465</v>
      </c>
      <c r="E150" s="82"/>
      <c r="F150" s="82"/>
      <c r="G150" s="82"/>
      <c r="H150" s="92">
        <v>1156.9000000000001</v>
      </c>
      <c r="I150" s="92">
        <v>0</v>
      </c>
      <c r="J150" s="92">
        <v>1156.9000000000001</v>
      </c>
      <c r="K150" s="92">
        <v>0</v>
      </c>
      <c r="L150" s="66">
        <f t="shared" si="6"/>
        <v>1156.9000000000001</v>
      </c>
      <c r="M150" s="115">
        <f t="shared" si="7"/>
        <v>0</v>
      </c>
    </row>
    <row r="151" spans="1:13" x14ac:dyDescent="0.2">
      <c r="A151" s="64"/>
      <c r="B151" s="82"/>
      <c r="C151" s="110" t="s">
        <v>466</v>
      </c>
      <c r="D151" s="111" t="s">
        <v>467</v>
      </c>
      <c r="E151" s="82"/>
      <c r="F151" s="82"/>
      <c r="G151" s="82"/>
      <c r="H151" s="92">
        <v>38845.955000000002</v>
      </c>
      <c r="I151" s="92">
        <v>0</v>
      </c>
      <c r="J151" s="92">
        <v>38845.955000000002</v>
      </c>
      <c r="K151" s="92">
        <v>6880.2664279099999</v>
      </c>
      <c r="L151" s="66">
        <f t="shared" si="6"/>
        <v>31965.688572090003</v>
      </c>
      <c r="M151" s="115">
        <f t="shared" si="7"/>
        <v>17.711667605829227</v>
      </c>
    </row>
    <row r="152" spans="1:13" x14ac:dyDescent="0.2">
      <c r="A152" s="64"/>
      <c r="B152" s="82"/>
      <c r="C152" s="82"/>
      <c r="D152" s="82"/>
      <c r="E152" s="82"/>
      <c r="F152" s="82"/>
      <c r="G152" s="82"/>
      <c r="H152" s="62"/>
      <c r="I152" s="62"/>
      <c r="J152" s="62"/>
      <c r="K152" s="62"/>
      <c r="L152" s="62"/>
      <c r="M152" s="63"/>
    </row>
    <row r="153" spans="1:13" x14ac:dyDescent="0.2">
      <c r="A153" s="147" t="s">
        <v>276</v>
      </c>
      <c r="B153" s="157"/>
      <c r="C153" s="157"/>
      <c r="D153" s="157"/>
      <c r="E153" s="157"/>
      <c r="F153" s="157"/>
      <c r="G153" s="157"/>
      <c r="H153" s="62">
        <v>5956937.6506770002</v>
      </c>
      <c r="I153" s="62">
        <v>0</v>
      </c>
      <c r="J153" s="62">
        <v>5956937.6506770002</v>
      </c>
      <c r="K153" s="62">
        <v>407929.52926645003</v>
      </c>
      <c r="L153" s="62">
        <f>+J153-K153</f>
        <v>5549008.1214105505</v>
      </c>
      <c r="M153" s="63">
        <f t="shared" si="4"/>
        <v>6.8479737943889551</v>
      </c>
    </row>
    <row r="154" spans="1:13" x14ac:dyDescent="0.2">
      <c r="A154" s="64"/>
      <c r="B154" s="82"/>
      <c r="C154" s="65" t="s">
        <v>468</v>
      </c>
      <c r="D154" s="109" t="s">
        <v>373</v>
      </c>
      <c r="E154" s="82"/>
      <c r="F154" s="82"/>
      <c r="G154" s="82"/>
      <c r="H154" s="92">
        <v>5956937.6506770011</v>
      </c>
      <c r="I154" s="92">
        <v>0</v>
      </c>
      <c r="J154" s="92">
        <v>5956937.6506770011</v>
      </c>
      <c r="K154" s="92">
        <v>407929.52926645003</v>
      </c>
      <c r="L154" s="66">
        <f t="shared" ref="L154:L158" si="8">+J154-K154</f>
        <v>5549008.1214105515</v>
      </c>
      <c r="M154" s="115">
        <f t="shared" ref="M154:M158" si="9">IFERROR(IF(J154&gt;0,+(K154/J154)*100,0),0)</f>
        <v>6.8479737943889534</v>
      </c>
    </row>
    <row r="155" spans="1:13" x14ac:dyDescent="0.2">
      <c r="A155" s="64"/>
      <c r="B155" s="82"/>
      <c r="C155" s="65" t="s">
        <v>469</v>
      </c>
      <c r="D155" s="109" t="s">
        <v>470</v>
      </c>
      <c r="E155" s="82"/>
      <c r="F155" s="82"/>
      <c r="G155" s="82"/>
      <c r="H155" s="92">
        <v>5956937.6506770011</v>
      </c>
      <c r="I155" s="92">
        <v>0</v>
      </c>
      <c r="J155" s="92">
        <v>5956937.6506770011</v>
      </c>
      <c r="K155" s="92">
        <v>407929.52926645003</v>
      </c>
      <c r="L155" s="66">
        <f t="shared" si="8"/>
        <v>5549008.1214105515</v>
      </c>
      <c r="M155" s="115">
        <f t="shared" si="9"/>
        <v>6.8479737943889534</v>
      </c>
    </row>
    <row r="156" spans="1:13" x14ac:dyDescent="0.2">
      <c r="A156" s="64"/>
      <c r="B156" s="82"/>
      <c r="C156" s="65" t="s">
        <v>471</v>
      </c>
      <c r="D156" s="109" t="s">
        <v>472</v>
      </c>
      <c r="E156" s="82"/>
      <c r="F156" s="82"/>
      <c r="G156" s="82"/>
      <c r="H156" s="92">
        <v>4060162.1755790007</v>
      </c>
      <c r="I156" s="92">
        <v>0</v>
      </c>
      <c r="J156" s="92">
        <v>4060162.1755790007</v>
      </c>
      <c r="K156" s="92">
        <v>270376.86884010001</v>
      </c>
      <c r="L156" s="66">
        <f t="shared" si="8"/>
        <v>3789785.306738901</v>
      </c>
      <c r="M156" s="115">
        <f t="shared" si="9"/>
        <v>6.6592627867516851</v>
      </c>
    </row>
    <row r="157" spans="1:13" x14ac:dyDescent="0.2">
      <c r="A157" s="64"/>
      <c r="B157" s="82"/>
      <c r="C157" s="65" t="s">
        <v>473</v>
      </c>
      <c r="D157" s="109" t="s">
        <v>474</v>
      </c>
      <c r="E157" s="82"/>
      <c r="F157" s="82"/>
      <c r="G157" s="82"/>
      <c r="H157" s="92">
        <v>1636954.0792189999</v>
      </c>
      <c r="I157" s="92">
        <v>0</v>
      </c>
      <c r="J157" s="92">
        <v>1636954.0792189999</v>
      </c>
      <c r="K157" s="92">
        <v>122897.740903</v>
      </c>
      <c r="L157" s="66">
        <f t="shared" si="8"/>
        <v>1514056.3383160001</v>
      </c>
      <c r="M157" s="115">
        <f t="shared" si="9"/>
        <v>7.5077085217708239</v>
      </c>
    </row>
    <row r="158" spans="1:13" x14ac:dyDescent="0.2">
      <c r="A158" s="64"/>
      <c r="B158" s="82"/>
      <c r="C158" s="65" t="s">
        <v>475</v>
      </c>
      <c r="D158" s="109" t="s">
        <v>476</v>
      </c>
      <c r="E158" s="82"/>
      <c r="F158" s="82"/>
      <c r="G158" s="82"/>
      <c r="H158" s="92">
        <v>259821.39587899999</v>
      </c>
      <c r="I158" s="92">
        <v>0</v>
      </c>
      <c r="J158" s="92">
        <v>259821.39587899999</v>
      </c>
      <c r="K158" s="92">
        <v>14654.91952335</v>
      </c>
      <c r="L158" s="66">
        <f t="shared" si="8"/>
        <v>245166.47635565</v>
      </c>
      <c r="M158" s="115">
        <f t="shared" si="9"/>
        <v>5.6403821070127966</v>
      </c>
    </row>
    <row r="159" spans="1:13" x14ac:dyDescent="0.2">
      <c r="A159" s="67"/>
      <c r="H159" s="66"/>
      <c r="I159" s="66"/>
      <c r="J159" s="66"/>
      <c r="K159" s="66"/>
      <c r="L159" s="66"/>
      <c r="M159" s="115"/>
    </row>
    <row r="160" spans="1:13" x14ac:dyDescent="0.2">
      <c r="A160" s="158" t="s">
        <v>266</v>
      </c>
      <c r="B160" s="159"/>
      <c r="C160" s="159"/>
      <c r="D160" s="159"/>
      <c r="E160" s="159"/>
      <c r="F160" s="159"/>
      <c r="G160" s="159"/>
      <c r="H160" s="73">
        <v>511007132.45670402</v>
      </c>
      <c r="I160" s="73">
        <v>28000</v>
      </c>
      <c r="J160" s="73">
        <v>511035132.45670402</v>
      </c>
      <c r="K160" s="73">
        <v>45589945.550036721</v>
      </c>
      <c r="L160" s="73">
        <f>+J160-K160</f>
        <v>465445186.90666729</v>
      </c>
      <c r="M160" s="119">
        <f>IFERROR(IF(J160&gt;0,+(K160/J160)*100,0),0)</f>
        <v>8.9210981113708847</v>
      </c>
    </row>
    <row r="161" spans="1:13" x14ac:dyDescent="0.2">
      <c r="A161" s="19" t="s">
        <v>268</v>
      </c>
      <c r="B161" s="53"/>
      <c r="C161" s="53"/>
      <c r="D161" s="53"/>
      <c r="E161" s="53"/>
      <c r="F161" s="53"/>
      <c r="G161" s="53"/>
      <c r="H161" s="53"/>
      <c r="I161" s="53"/>
      <c r="J161" s="74"/>
      <c r="K161" s="53"/>
      <c r="L161" s="75"/>
      <c r="M161" s="120"/>
    </row>
    <row r="162" spans="1:13" ht="30.75" customHeight="1" x14ac:dyDescent="0.2">
      <c r="A162" s="126" t="s">
        <v>267</v>
      </c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</row>
    <row r="163" spans="1:13" s="59" customForma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76"/>
      <c r="K163" s="2"/>
      <c r="M163" s="6"/>
    </row>
    <row r="164" spans="1:13" s="59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76"/>
      <c r="K164" s="2"/>
      <c r="M164" s="6"/>
    </row>
    <row r="165" spans="1:13" s="59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76"/>
      <c r="K165" s="2"/>
      <c r="M165" s="6"/>
    </row>
    <row r="166" spans="1:13" s="59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76"/>
      <c r="K166" s="2"/>
      <c r="M166" s="6"/>
    </row>
    <row r="167" spans="1:13" x14ac:dyDescent="0.2">
      <c r="J167" s="76"/>
    </row>
    <row r="168" spans="1:13" x14ac:dyDescent="0.2">
      <c r="J168" s="76"/>
    </row>
    <row r="169" spans="1:13" x14ac:dyDescent="0.2">
      <c r="J169" s="76"/>
    </row>
    <row r="170" spans="1:13" x14ac:dyDescent="0.2">
      <c r="J170" s="76"/>
    </row>
  </sheetData>
  <mergeCells count="210">
    <mergeCell ref="A153:G153"/>
    <mergeCell ref="A160:G160"/>
    <mergeCell ref="A162:M162"/>
    <mergeCell ref="H9:J9"/>
    <mergeCell ref="K9:K10"/>
    <mergeCell ref="L9:L10"/>
    <mergeCell ref="M9:M10"/>
    <mergeCell ref="E123:G123"/>
    <mergeCell ref="E124:G124"/>
    <mergeCell ref="D134:G134"/>
    <mergeCell ref="D135:G135"/>
    <mergeCell ref="D136:G136"/>
    <mergeCell ref="D137:G137"/>
    <mergeCell ref="D138:G138"/>
    <mergeCell ref="A140:G140"/>
    <mergeCell ref="A128:G128"/>
    <mergeCell ref="D129:G129"/>
    <mergeCell ref="D130:G130"/>
    <mergeCell ref="D131:G131"/>
    <mergeCell ref="D132:G132"/>
    <mergeCell ref="D133:G133"/>
    <mergeCell ref="C124:D124"/>
    <mergeCell ref="C125:D125"/>
    <mergeCell ref="C126:D126"/>
    <mergeCell ref="E126:G126"/>
    <mergeCell ref="E125:G125"/>
    <mergeCell ref="D120:G120"/>
    <mergeCell ref="C121:D121"/>
    <mergeCell ref="E121:G121"/>
    <mergeCell ref="C122:D122"/>
    <mergeCell ref="E122:G122"/>
    <mergeCell ref="C123:D123"/>
    <mergeCell ref="D114:E114"/>
    <mergeCell ref="F114:G114"/>
    <mergeCell ref="D115:E115"/>
    <mergeCell ref="F115:G115"/>
    <mergeCell ref="A117:G117"/>
    <mergeCell ref="A119:G119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A66:G66"/>
    <mergeCell ref="D67:E67"/>
    <mergeCell ref="F67:G67"/>
    <mergeCell ref="D68:E68"/>
    <mergeCell ref="F68:G68"/>
    <mergeCell ref="D58:G58"/>
    <mergeCell ref="D59:G59"/>
    <mergeCell ref="D60:G60"/>
    <mergeCell ref="A62:G62"/>
    <mergeCell ref="D63:E63"/>
    <mergeCell ref="F63:G63"/>
    <mergeCell ref="D52:G52"/>
    <mergeCell ref="D53:G53"/>
    <mergeCell ref="D54:G54"/>
    <mergeCell ref="D55:G55"/>
    <mergeCell ref="D56:G56"/>
    <mergeCell ref="D57:G57"/>
    <mergeCell ref="C45:D45"/>
    <mergeCell ref="E45:G45"/>
    <mergeCell ref="A47:G47"/>
    <mergeCell ref="A49:G49"/>
    <mergeCell ref="D50:G50"/>
    <mergeCell ref="D51:G5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G40"/>
    <mergeCell ref="C41:D41"/>
    <mergeCell ref="E41:G41"/>
    <mergeCell ref="D37:E37"/>
    <mergeCell ref="F37:G37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Luz Dary Leon Torres</cp:lastModifiedBy>
  <dcterms:created xsi:type="dcterms:W3CDTF">2024-11-18T14:00:54Z</dcterms:created>
  <dcterms:modified xsi:type="dcterms:W3CDTF">2025-05-14T20:15:16Z</dcterms:modified>
</cp:coreProperties>
</file>