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ITACORA\Bitácora Económica\Soportes Bitacora\2024 4. DICIEMBRE\"/>
    </mc:Choice>
  </mc:AlternateContent>
  <xr:revisionPtr revIDLastSave="0" documentId="13_ncr:1_{D773FDFD-D8B8-4106-9472-B5FFAC15CB7E}" xr6:coauthVersionLast="47" xr6:coauthVersionMax="47" xr10:uidLastSave="{00000000-0000-0000-0000-000000000000}"/>
  <bookViews>
    <workbookView xWindow="-120" yWindow="-120" windowWidth="29040" windowHeight="15720" tabRatio="745" activeTab="1" xr2:uid="{00000000-000D-0000-FFFF-FFFF00000000}"/>
  </bookViews>
  <sheets>
    <sheet name="Rezago Presupuestal 00-18" sheetId="2" r:id="rId1"/>
    <sheet name="Rezago Presupuestal 19-24" sheetId="11" r:id="rId2"/>
    <sheet name="Reserva Presupuestal 00-18" sheetId="4" r:id="rId3"/>
    <sheet name="Reserva Presupuestal 19-24" sheetId="12" r:id="rId4"/>
    <sheet name="Cuentas por Pagar 00-18" sheetId="3" r:id="rId5"/>
    <sheet name="Cuentas por Pagar 19-24" sheetId="13" r:id="rId6"/>
    <sheet name="Pagos Rezago 00-18" sheetId="5" r:id="rId7"/>
    <sheet name="Pagos Rezago 19-24" sheetId="14" r:id="rId8"/>
    <sheet name="Pagos Reserva Presupuestal20-18" sheetId="7" r:id="rId9"/>
    <sheet name="Pagos Cuentas por Pagar 20-18" sheetId="6" r:id="rId10"/>
    <sheet name="Rezago Presup Sectorial PGN " sheetId="8" r:id="rId11"/>
    <sheet name="Reservas Presup PGN Sectorial" sheetId="9" r:id="rId12"/>
    <sheet name="Cuentas por Pagar PGN Sectorial" sheetId="10" r:id="rId13"/>
  </sheets>
  <definedNames>
    <definedName name="_xlnm._FilterDatabase" localSheetId="10" hidden="1">'Rezago Presup Sectorial PGN '!$C$4:$Z$38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1" l="1"/>
  <c r="Y77" i="8" l="1"/>
  <c r="Z77" i="8"/>
  <c r="X77" i="8"/>
  <c r="Z81" i="9"/>
  <c r="Y36" i="8"/>
  <c r="Z36" i="8"/>
  <c r="I6" i="14"/>
  <c r="I28" i="12"/>
  <c r="I100" i="14"/>
  <c r="I95" i="14" s="1"/>
  <c r="I87" i="14"/>
  <c r="I106" i="14" s="1"/>
  <c r="I59" i="14"/>
  <c r="I55" i="14"/>
  <c r="I54" i="14" s="1"/>
  <c r="I46" i="14"/>
  <c r="I65" i="14" s="1"/>
  <c r="I19" i="14"/>
  <c r="I15" i="14"/>
  <c r="I109" i="13"/>
  <c r="I108" i="13"/>
  <c r="I100" i="13"/>
  <c r="I96" i="13"/>
  <c r="I87" i="13"/>
  <c r="I106" i="13" s="1"/>
  <c r="I69" i="13"/>
  <c r="I68" i="13"/>
  <c r="I60" i="13"/>
  <c r="I56" i="13"/>
  <c r="I47" i="13"/>
  <c r="I22" i="13"/>
  <c r="I21" i="13"/>
  <c r="I20" i="13"/>
  <c r="I18" i="13"/>
  <c r="I17" i="13"/>
  <c r="I16" i="13"/>
  <c r="I6" i="13"/>
  <c r="I25" i="13" s="1"/>
  <c r="I99" i="12"/>
  <c r="I95" i="12"/>
  <c r="I86" i="12"/>
  <c r="I105" i="12" s="1"/>
  <c r="I110" i="12" s="1"/>
  <c r="I68" i="12"/>
  <c r="I67" i="12"/>
  <c r="I59" i="12"/>
  <c r="I55" i="12"/>
  <c r="I46" i="12"/>
  <c r="I19" i="12"/>
  <c r="I15" i="12"/>
  <c r="I6" i="12"/>
  <c r="I25" i="12" s="1"/>
  <c r="I103" i="11"/>
  <c r="I102" i="11"/>
  <c r="I101" i="11"/>
  <c r="I100" i="11"/>
  <c r="I98" i="11"/>
  <c r="I97" i="11"/>
  <c r="I96" i="11"/>
  <c r="I86" i="11"/>
  <c r="I105" i="11" s="1"/>
  <c r="I110" i="11" s="1"/>
  <c r="I59" i="11"/>
  <c r="I46" i="11"/>
  <c r="I65" i="11" s="1"/>
  <c r="I70" i="11" s="1"/>
  <c r="I115" i="13" l="1"/>
  <c r="AA76" i="10"/>
  <c r="AA80" i="10" s="1"/>
  <c r="AA76" i="8"/>
  <c r="I25" i="14"/>
  <c r="I14" i="14"/>
  <c r="I26" i="14" s="1"/>
  <c r="I112" i="14"/>
  <c r="I28" i="13"/>
  <c r="I109" i="14" s="1"/>
  <c r="I111" i="14" s="1"/>
  <c r="I27" i="13"/>
  <c r="I108" i="14" s="1"/>
  <c r="I27" i="12"/>
  <c r="I28" i="14"/>
  <c r="I68" i="14"/>
  <c r="I70" i="14" s="1"/>
  <c r="AA35" i="10"/>
  <c r="AA37" i="10" s="1"/>
  <c r="AA76" i="9"/>
  <c r="AA81" i="9" s="1"/>
  <c r="AA35" i="9"/>
  <c r="AA38" i="9" s="1"/>
  <c r="AA35" i="8"/>
  <c r="I66" i="14"/>
  <c r="I107" i="14"/>
  <c r="I71" i="14"/>
  <c r="I95" i="13"/>
  <c r="I107" i="13" s="1"/>
  <c r="I55" i="13"/>
  <c r="I67" i="13" s="1"/>
  <c r="I70" i="13" s="1"/>
  <c r="I111" i="13"/>
  <c r="I19" i="13"/>
  <c r="I15" i="13"/>
  <c r="I66" i="13"/>
  <c r="I94" i="12"/>
  <c r="I106" i="12" s="1"/>
  <c r="I109" i="12" s="1"/>
  <c r="I95" i="11"/>
  <c r="I94" i="11" s="1"/>
  <c r="I106" i="11" s="1"/>
  <c r="I30" i="12"/>
  <c r="I54" i="12"/>
  <c r="I66" i="12" s="1"/>
  <c r="I69" i="12" s="1"/>
  <c r="I14" i="12"/>
  <c r="I26" i="12" s="1"/>
  <c r="I65" i="12"/>
  <c r="I70" i="12" s="1"/>
  <c r="I54" i="11"/>
  <c r="I66" i="11" s="1"/>
  <c r="I69" i="11" s="1"/>
  <c r="I19" i="11"/>
  <c r="I15" i="11"/>
  <c r="I6" i="11"/>
  <c r="I25" i="11" s="1"/>
  <c r="AA77" i="8" l="1"/>
  <c r="I31" i="14"/>
  <c r="I116" i="14"/>
  <c r="I115" i="12"/>
  <c r="I109" i="11"/>
  <c r="I114" i="11"/>
  <c r="AA36" i="8"/>
  <c r="I34" i="13"/>
  <c r="I110" i="13"/>
  <c r="I71" i="13"/>
  <c r="I75" i="13"/>
  <c r="I14" i="13"/>
  <c r="I26" i="13" s="1"/>
  <c r="I29" i="13" s="1"/>
  <c r="I30" i="14"/>
  <c r="I30" i="13"/>
  <c r="I110" i="14"/>
  <c r="I29" i="12"/>
  <c r="I27" i="14"/>
  <c r="I29" i="14" s="1"/>
  <c r="I67" i="14"/>
  <c r="I69" i="14" s="1"/>
  <c r="I30" i="11"/>
  <c r="I14" i="11"/>
  <c r="I26" i="11" s="1"/>
  <c r="I116" i="13" l="1"/>
  <c r="I29" i="11"/>
  <c r="D20" i="11"/>
  <c r="D21" i="11"/>
  <c r="D22" i="11"/>
  <c r="Z35" i="9" l="1"/>
  <c r="Z76" i="9"/>
  <c r="Z35" i="10"/>
  <c r="Z76" i="10"/>
  <c r="H6" i="14" l="1"/>
  <c r="H109" i="13"/>
  <c r="H108" i="13"/>
  <c r="H69" i="13"/>
  <c r="H68" i="13"/>
  <c r="H28" i="13"/>
  <c r="H109" i="14" s="1"/>
  <c r="H27" i="13"/>
  <c r="H108" i="14" s="1"/>
  <c r="H68" i="12"/>
  <c r="H67" i="12"/>
  <c r="H28" i="12"/>
  <c r="H68" i="14" s="1"/>
  <c r="H27" i="12"/>
  <c r="H27" i="14" s="1"/>
  <c r="H28" i="14" l="1"/>
  <c r="H67" i="14"/>
  <c r="B32" i="12"/>
  <c r="B72" i="12" s="1"/>
  <c r="B112" i="12" s="1"/>
  <c r="B72" i="11"/>
  <c r="B112" i="11" s="1"/>
  <c r="B32" i="13" l="1"/>
  <c r="Z76" i="8"/>
  <c r="B33" i="14" l="1"/>
  <c r="B73" i="13"/>
  <c r="B113" i="13" s="1"/>
  <c r="Z35" i="8"/>
  <c r="H100" i="14"/>
  <c r="H95" i="14" s="1"/>
  <c r="H87" i="14"/>
  <c r="H59" i="14"/>
  <c r="H55" i="14"/>
  <c r="H46" i="14"/>
  <c r="H19" i="14"/>
  <c r="H15" i="14"/>
  <c r="H54" i="14" l="1"/>
  <c r="H66" i="14" s="1"/>
  <c r="H69" i="14" s="1"/>
  <c r="H14" i="14"/>
  <c r="H26" i="14" s="1"/>
  <c r="H29" i="14" s="1"/>
  <c r="B73" i="14"/>
  <c r="B114" i="14" s="1"/>
  <c r="C37" i="8"/>
  <c r="H107" i="14"/>
  <c r="H106" i="14"/>
  <c r="Z80" i="10" s="1"/>
  <c r="H65" i="14"/>
  <c r="H25" i="14"/>
  <c r="H100" i="13"/>
  <c r="H96" i="13"/>
  <c r="H87" i="13"/>
  <c r="H60" i="13"/>
  <c r="H56" i="13"/>
  <c r="H47" i="13"/>
  <c r="H22" i="13"/>
  <c r="H21" i="13"/>
  <c r="H20" i="13"/>
  <c r="H18" i="13"/>
  <c r="H17" i="13"/>
  <c r="H16" i="13"/>
  <c r="H6" i="13"/>
  <c r="H99" i="12"/>
  <c r="H95" i="12"/>
  <c r="H86" i="12"/>
  <c r="H59" i="12"/>
  <c r="H55" i="12"/>
  <c r="H46" i="12"/>
  <c r="H19" i="12"/>
  <c r="H15" i="12"/>
  <c r="H6" i="12"/>
  <c r="H110" i="14" l="1"/>
  <c r="H116" i="14"/>
  <c r="H15" i="13"/>
  <c r="H14" i="12"/>
  <c r="H26" i="12" s="1"/>
  <c r="H29" i="12" s="1"/>
  <c r="C37" i="9"/>
  <c r="C78" i="8"/>
  <c r="H55" i="13"/>
  <c r="H67" i="13" s="1"/>
  <c r="H70" i="13" s="1"/>
  <c r="H95" i="13"/>
  <c r="H107" i="13" s="1"/>
  <c r="H19" i="13"/>
  <c r="H14" i="13" s="1"/>
  <c r="H26" i="13" s="1"/>
  <c r="H29" i="13" s="1"/>
  <c r="H94" i="12"/>
  <c r="H106" i="12" s="1"/>
  <c r="H54" i="12"/>
  <c r="H66" i="12" s="1"/>
  <c r="H69" i="12" s="1"/>
  <c r="H111" i="14"/>
  <c r="H70" i="14"/>
  <c r="H30" i="14"/>
  <c r="H106" i="13"/>
  <c r="H111" i="13" s="1"/>
  <c r="H66" i="13"/>
  <c r="H71" i="13" s="1"/>
  <c r="H25" i="13"/>
  <c r="Z37" i="10" s="1"/>
  <c r="H105" i="12"/>
  <c r="H110" i="12" s="1"/>
  <c r="H65" i="12"/>
  <c r="H70" i="12" s="1"/>
  <c r="H25" i="12"/>
  <c r="H110" i="13" l="1"/>
  <c r="H116" i="13"/>
  <c r="H109" i="12"/>
  <c r="H115" i="12"/>
  <c r="H30" i="12"/>
  <c r="Z38" i="9"/>
  <c r="H30" i="13"/>
  <c r="C37" i="10"/>
  <c r="C78" i="10" s="1"/>
  <c r="C78" i="9"/>
  <c r="H112" i="14"/>
  <c r="H71" i="14"/>
  <c r="H103" i="11" l="1"/>
  <c r="H102" i="11"/>
  <c r="H101" i="11"/>
  <c r="H100" i="11"/>
  <c r="H98" i="11"/>
  <c r="H97" i="11"/>
  <c r="H96" i="11"/>
  <c r="H86" i="11"/>
  <c r="H95" i="11" l="1"/>
  <c r="H94" i="11" s="1"/>
  <c r="H106" i="11" s="1"/>
  <c r="H105" i="11"/>
  <c r="H110" i="11" l="1"/>
  <c r="H115" i="13"/>
  <c r="H109" i="11"/>
  <c r="H59" i="11"/>
  <c r="H55" i="11"/>
  <c r="H46" i="11"/>
  <c r="H65" i="11" s="1"/>
  <c r="H70" i="11" l="1"/>
  <c r="H75" i="13"/>
  <c r="H54" i="11"/>
  <c r="H66" i="11"/>
  <c r="H69" i="11" l="1"/>
  <c r="H19" i="11"/>
  <c r="H15" i="11"/>
  <c r="H6" i="11"/>
  <c r="H25" i="11" s="1"/>
  <c r="G23" i="14"/>
  <c r="H34" i="13" l="1"/>
  <c r="H30" i="11"/>
  <c r="H31" i="14"/>
  <c r="H14" i="11"/>
  <c r="H26" i="11" s="1"/>
  <c r="G63" i="11"/>
  <c r="H29" i="11" l="1"/>
  <c r="H114" i="11"/>
  <c r="Y35" i="9"/>
  <c r="Y35" i="8" l="1"/>
  <c r="Y76" i="10"/>
  <c r="Y35" i="10"/>
  <c r="Y76" i="9"/>
  <c r="Y76" i="8"/>
  <c r="G16" i="14"/>
  <c r="G17" i="14"/>
  <c r="G101" i="11" l="1"/>
  <c r="G102" i="11"/>
  <c r="G103" i="11"/>
  <c r="G100" i="11"/>
  <c r="G97" i="11"/>
  <c r="G98" i="11"/>
  <c r="G96" i="11"/>
  <c r="G23" i="11"/>
  <c r="G57" i="11"/>
  <c r="G17" i="11" s="1"/>
  <c r="G56" i="11"/>
  <c r="G16" i="11" l="1"/>
  <c r="G6" i="11"/>
  <c r="G19" i="11"/>
  <c r="G15" i="11"/>
  <c r="F20" i="13"/>
  <c r="G20" i="13"/>
  <c r="F21" i="13"/>
  <c r="G21" i="13"/>
  <c r="F22" i="13"/>
  <c r="G22" i="13"/>
  <c r="F23" i="13"/>
  <c r="G23" i="13"/>
  <c r="F16" i="13"/>
  <c r="G16" i="13"/>
  <c r="F17" i="13"/>
  <c r="G17" i="13"/>
  <c r="F18" i="13"/>
  <c r="G18" i="13"/>
  <c r="G100" i="13"/>
  <c r="G60" i="13"/>
  <c r="G23" i="12"/>
  <c r="G16" i="12"/>
  <c r="G17" i="12"/>
  <c r="G25" i="11" l="1"/>
  <c r="G30" i="11" s="1"/>
  <c r="G14" i="11"/>
  <c r="G26" i="11" s="1"/>
  <c r="G29" i="11" s="1"/>
  <c r="F8" i="11"/>
  <c r="G95" i="14" l="1"/>
  <c r="G87" i="14"/>
  <c r="G106" i="14" s="1"/>
  <c r="G111" i="14" s="1"/>
  <c r="G59" i="14"/>
  <c r="G55" i="14"/>
  <c r="G46" i="14"/>
  <c r="G65" i="14" s="1"/>
  <c r="Y81" i="9" s="1"/>
  <c r="G19" i="14"/>
  <c r="G15" i="14"/>
  <c r="G14" i="14" s="1"/>
  <c r="G6" i="14"/>
  <c r="G25" i="14" s="1"/>
  <c r="G95" i="11"/>
  <c r="G94" i="11" s="1"/>
  <c r="G86" i="11"/>
  <c r="G105" i="11" s="1"/>
  <c r="G110" i="11" s="1"/>
  <c r="G59" i="11"/>
  <c r="G55" i="11"/>
  <c r="G46" i="11"/>
  <c r="G65" i="11" s="1"/>
  <c r="G70" i="11" s="1"/>
  <c r="G99" i="12"/>
  <c r="G95" i="12"/>
  <c r="G86" i="12"/>
  <c r="G105" i="12" s="1"/>
  <c r="G110" i="12" s="1"/>
  <c r="G59" i="12"/>
  <c r="G55" i="12"/>
  <c r="G46" i="12"/>
  <c r="G19" i="12"/>
  <c r="G15" i="12"/>
  <c r="G6" i="12"/>
  <c r="G96" i="13"/>
  <c r="G95" i="13" s="1"/>
  <c r="G87" i="13"/>
  <c r="G106" i="13" s="1"/>
  <c r="G111" i="13" s="1"/>
  <c r="G56" i="13"/>
  <c r="G55" i="13" s="1"/>
  <c r="G47" i="13"/>
  <c r="G66" i="13" s="1"/>
  <c r="G71" i="13" s="1"/>
  <c r="G19" i="13"/>
  <c r="G15" i="13"/>
  <c r="G6" i="13"/>
  <c r="G25" i="13" s="1"/>
  <c r="G54" i="14" l="1"/>
  <c r="G14" i="13"/>
  <c r="G30" i="13"/>
  <c r="Y37" i="10"/>
  <c r="G14" i="12"/>
  <c r="G70" i="14"/>
  <c r="Y80" i="10"/>
  <c r="G66" i="14"/>
  <c r="G69" i="14" s="1"/>
  <c r="G106" i="11"/>
  <c r="G109" i="11" s="1"/>
  <c r="G26" i="14"/>
  <c r="G29" i="14" s="1"/>
  <c r="G30" i="14"/>
  <c r="G107" i="14"/>
  <c r="G110" i="14" s="1"/>
  <c r="G112" i="14"/>
  <c r="G107" i="13"/>
  <c r="G110" i="13" s="1"/>
  <c r="G67" i="13"/>
  <c r="G70" i="13" s="1"/>
  <c r="G26" i="12"/>
  <c r="G29" i="12" s="1"/>
  <c r="G25" i="12"/>
  <c r="Y38" i="9" s="1"/>
  <c r="G54" i="12"/>
  <c r="G66" i="12" s="1"/>
  <c r="G69" i="12" s="1"/>
  <c r="G65" i="12"/>
  <c r="G70" i="12" s="1"/>
  <c r="G54" i="11"/>
  <c r="G66" i="11" s="1"/>
  <c r="G69" i="11" s="1"/>
  <c r="G94" i="12"/>
  <c r="G106" i="12" s="1"/>
  <c r="G109" i="12" s="1"/>
  <c r="G26" i="13"/>
  <c r="G29" i="13" s="1"/>
  <c r="G71" i="14" l="1"/>
  <c r="G30" i="12"/>
  <c r="D8" i="11"/>
  <c r="G31" i="14" l="1"/>
  <c r="F7" i="14"/>
  <c r="F87" i="13"/>
  <c r="F7" i="12"/>
  <c r="F8" i="12"/>
  <c r="F9" i="12"/>
  <c r="F10" i="12"/>
  <c r="F11" i="12"/>
  <c r="F12" i="12"/>
  <c r="F100" i="13"/>
  <c r="F96" i="13"/>
  <c r="F60" i="13"/>
  <c r="F95" i="13" l="1"/>
  <c r="F99" i="12"/>
  <c r="F95" i="12"/>
  <c r="F16" i="12"/>
  <c r="F17" i="12"/>
  <c r="F18" i="12"/>
  <c r="F20" i="12"/>
  <c r="F21" i="12"/>
  <c r="F22" i="12"/>
  <c r="F23" i="12"/>
  <c r="F24" i="12"/>
  <c r="F13" i="12"/>
  <c r="F6" i="12" l="1"/>
  <c r="F15" i="12"/>
  <c r="F19" i="12"/>
  <c r="F14" i="12" l="1"/>
  <c r="F7" i="11"/>
  <c r="F9" i="11"/>
  <c r="F10" i="11"/>
  <c r="F11" i="11"/>
  <c r="F12" i="11"/>
  <c r="F13" i="11"/>
  <c r="F18" i="11"/>
  <c r="F20" i="11"/>
  <c r="F21" i="11"/>
  <c r="F22" i="11"/>
  <c r="F24" i="11"/>
  <c r="E20" i="11"/>
  <c r="F46" i="11" l="1"/>
  <c r="F55" i="14" l="1"/>
  <c r="F59" i="14"/>
  <c r="F54" i="14" l="1"/>
  <c r="W76" i="9"/>
  <c r="X76" i="9"/>
  <c r="W35" i="8"/>
  <c r="X35" i="8"/>
  <c r="F46" i="14" l="1"/>
  <c r="F65" i="14" s="1"/>
  <c r="F20" i="14"/>
  <c r="F21" i="14"/>
  <c r="F22" i="14"/>
  <c r="F23" i="14"/>
  <c r="F24" i="14"/>
  <c r="F16" i="14"/>
  <c r="F17" i="14"/>
  <c r="F18" i="14"/>
  <c r="F8" i="14"/>
  <c r="F9" i="14"/>
  <c r="F10" i="14"/>
  <c r="F11" i="14"/>
  <c r="F12" i="14"/>
  <c r="F13" i="14"/>
  <c r="F109" i="14"/>
  <c r="F95" i="14"/>
  <c r="F87" i="14"/>
  <c r="F106" i="14" s="1"/>
  <c r="F24" i="13"/>
  <c r="F7" i="13"/>
  <c r="F8" i="13"/>
  <c r="F9" i="13"/>
  <c r="F10" i="13"/>
  <c r="F11" i="13"/>
  <c r="F12" i="13"/>
  <c r="F13" i="13"/>
  <c r="E7" i="13"/>
  <c r="E8" i="13"/>
  <c r="E9" i="13"/>
  <c r="F70" i="14" l="1"/>
  <c r="X81" i="9"/>
  <c r="F107" i="14"/>
  <c r="F66" i="14"/>
  <c r="F111" i="14"/>
  <c r="X76" i="10" l="1"/>
  <c r="X80" i="10" s="1"/>
  <c r="X35" i="10"/>
  <c r="X35" i="9"/>
  <c r="X76" i="8"/>
  <c r="F19" i="14"/>
  <c r="F15" i="14"/>
  <c r="F14" i="14" s="1"/>
  <c r="F6" i="14"/>
  <c r="F25" i="14" s="1"/>
  <c r="F108" i="13"/>
  <c r="F109" i="13"/>
  <c r="F68" i="13"/>
  <c r="F69" i="13"/>
  <c r="F56" i="13"/>
  <c r="F47" i="13"/>
  <c r="F66" i="13" s="1"/>
  <c r="F27" i="13"/>
  <c r="F27" i="14" s="1"/>
  <c r="F67" i="14" s="1"/>
  <c r="F28" i="13"/>
  <c r="F28" i="14" s="1"/>
  <c r="F19" i="13"/>
  <c r="F15" i="13"/>
  <c r="F6" i="13"/>
  <c r="F25" i="13" s="1"/>
  <c r="F107" i="12"/>
  <c r="F108" i="12"/>
  <c r="F86" i="12"/>
  <c r="F67" i="12"/>
  <c r="F68" i="12"/>
  <c r="F59" i="12"/>
  <c r="F55" i="12"/>
  <c r="F46" i="12"/>
  <c r="F65" i="12" s="1"/>
  <c r="F27" i="12"/>
  <c r="F28" i="12"/>
  <c r="F25" i="12"/>
  <c r="F95" i="11"/>
  <c r="F86" i="11"/>
  <c r="F105" i="11" s="1"/>
  <c r="F110" i="11" s="1"/>
  <c r="F59" i="11"/>
  <c r="F55" i="11"/>
  <c r="F65" i="11"/>
  <c r="F70" i="11" s="1"/>
  <c r="F16" i="11"/>
  <c r="F17" i="11"/>
  <c r="F23" i="11"/>
  <c r="X37" i="10" l="1"/>
  <c r="X38" i="9"/>
  <c r="F54" i="11"/>
  <c r="F15" i="11"/>
  <c r="F94" i="11"/>
  <c r="F106" i="11" s="1"/>
  <c r="F109" i="11" s="1"/>
  <c r="F108" i="14"/>
  <c r="F110" i="14" s="1"/>
  <c r="F69" i="14"/>
  <c r="F112" i="14"/>
  <c r="F71" i="14"/>
  <c r="F105" i="12"/>
  <c r="F110" i="12" s="1"/>
  <c r="F26" i="14"/>
  <c r="F29" i="14" s="1"/>
  <c r="F106" i="13"/>
  <c r="F111" i="13" s="1"/>
  <c r="F71" i="13"/>
  <c r="F54" i="12"/>
  <c r="F66" i="12" s="1"/>
  <c r="F69" i="12" s="1"/>
  <c r="F26" i="12"/>
  <c r="F29" i="12" s="1"/>
  <c r="F19" i="11"/>
  <c r="F6" i="11"/>
  <c r="F25" i="11" s="1"/>
  <c r="F30" i="13"/>
  <c r="F70" i="12"/>
  <c r="F30" i="12"/>
  <c r="F30" i="14"/>
  <c r="F107" i="13"/>
  <c r="F110" i="13" s="1"/>
  <c r="F55" i="13"/>
  <c r="F67" i="13" s="1"/>
  <c r="F70" i="13" s="1"/>
  <c r="F14" i="13"/>
  <c r="F26" i="13" s="1"/>
  <c r="F29" i="13" s="1"/>
  <c r="F94" i="12"/>
  <c r="F106" i="12" s="1"/>
  <c r="F109" i="12" s="1"/>
  <c r="F66" i="11" l="1"/>
  <c r="F69" i="11" s="1"/>
  <c r="F14" i="11"/>
  <c r="F26" i="11" s="1"/>
  <c r="F29" i="11" s="1"/>
  <c r="F30" i="11"/>
  <c r="F31" i="14"/>
  <c r="E10" i="13"/>
  <c r="E7" i="12"/>
  <c r="E8" i="12"/>
  <c r="E9" i="12"/>
  <c r="E10" i="12"/>
  <c r="E11" i="12"/>
  <c r="E12" i="12"/>
  <c r="E13" i="12"/>
  <c r="D76" i="10" l="1"/>
  <c r="D80" i="10" s="1"/>
  <c r="E76" i="10"/>
  <c r="E80" i="10" s="1"/>
  <c r="F76" i="10"/>
  <c r="F80" i="10" s="1"/>
  <c r="G76" i="10"/>
  <c r="G80" i="10" s="1"/>
  <c r="H76" i="10"/>
  <c r="H80" i="10" s="1"/>
  <c r="I76" i="10"/>
  <c r="I80" i="10" s="1"/>
  <c r="J76" i="10"/>
  <c r="J80" i="10" s="1"/>
  <c r="K76" i="10"/>
  <c r="K80" i="10" s="1"/>
  <c r="L76" i="10"/>
  <c r="L80" i="10" s="1"/>
  <c r="M76" i="10"/>
  <c r="M80" i="10" s="1"/>
  <c r="N76" i="10"/>
  <c r="N80" i="10" s="1"/>
  <c r="O76" i="10"/>
  <c r="O80" i="10" s="1"/>
  <c r="P76" i="10"/>
  <c r="P80" i="10" s="1"/>
  <c r="Q76" i="10"/>
  <c r="Q80" i="10" s="1"/>
  <c r="R76" i="10"/>
  <c r="R80" i="10" s="1"/>
  <c r="S76" i="10"/>
  <c r="S80" i="10" s="1"/>
  <c r="T76" i="10"/>
  <c r="T80" i="10" s="1"/>
  <c r="U76" i="10"/>
  <c r="U80" i="10" s="1"/>
  <c r="D76" i="9"/>
  <c r="D81" i="9" s="1"/>
  <c r="E76" i="9"/>
  <c r="E81" i="9" s="1"/>
  <c r="F76" i="9"/>
  <c r="F81" i="9" s="1"/>
  <c r="G76" i="9"/>
  <c r="G81" i="9" s="1"/>
  <c r="H76" i="9"/>
  <c r="H81" i="9" s="1"/>
  <c r="I76" i="9"/>
  <c r="I81" i="9" s="1"/>
  <c r="J76" i="9"/>
  <c r="J81" i="9" s="1"/>
  <c r="K76" i="9"/>
  <c r="K81" i="9" s="1"/>
  <c r="L76" i="9"/>
  <c r="L81" i="9" s="1"/>
  <c r="M76" i="9"/>
  <c r="M81" i="9" s="1"/>
  <c r="N76" i="9"/>
  <c r="N81" i="9" s="1"/>
  <c r="O76" i="9"/>
  <c r="O81" i="9" s="1"/>
  <c r="P76" i="9"/>
  <c r="P81" i="9" s="1"/>
  <c r="Q76" i="9"/>
  <c r="Q81" i="9" s="1"/>
  <c r="R76" i="9"/>
  <c r="R81" i="9" s="1"/>
  <c r="S76" i="9"/>
  <c r="S81" i="9" s="1"/>
  <c r="T76" i="9"/>
  <c r="T81" i="9" s="1"/>
  <c r="U76" i="9"/>
  <c r="U81" i="9" s="1"/>
  <c r="W76" i="10"/>
  <c r="V76" i="10"/>
  <c r="V76" i="9"/>
  <c r="W76" i="8"/>
  <c r="U76" i="8" l="1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V76" i="8"/>
  <c r="E18" i="12" l="1"/>
  <c r="E20" i="12"/>
  <c r="E21" i="12"/>
  <c r="E22" i="12"/>
  <c r="E24" i="12"/>
  <c r="E100" i="14" l="1"/>
  <c r="E95" i="14" s="1"/>
  <c r="E87" i="14"/>
  <c r="E109" i="14"/>
  <c r="E59" i="14"/>
  <c r="E55" i="14"/>
  <c r="E46" i="14"/>
  <c r="E65" i="14" s="1"/>
  <c r="E7" i="14"/>
  <c r="E8" i="14"/>
  <c r="E9" i="14"/>
  <c r="E10" i="14"/>
  <c r="E11" i="14"/>
  <c r="E12" i="14"/>
  <c r="E13" i="14"/>
  <c r="E16" i="14"/>
  <c r="E17" i="14"/>
  <c r="E18" i="14"/>
  <c r="E20" i="14"/>
  <c r="E21" i="14"/>
  <c r="E22" i="14"/>
  <c r="E23" i="14"/>
  <c r="E24" i="14"/>
  <c r="E70" i="14" l="1"/>
  <c r="W81" i="9"/>
  <c r="E15" i="14"/>
  <c r="E19" i="14"/>
  <c r="E107" i="14"/>
  <c r="E106" i="14"/>
  <c r="E54" i="14"/>
  <c r="E66" i="14" s="1"/>
  <c r="E6" i="14"/>
  <c r="E25" i="14" s="1"/>
  <c r="E111" i="14" l="1"/>
  <c r="W80" i="10"/>
  <c r="E14" i="14"/>
  <c r="E26" i="14" s="1"/>
  <c r="D24" i="14" l="1"/>
  <c r="E27" i="13" l="1"/>
  <c r="E27" i="14" s="1"/>
  <c r="E28" i="13"/>
  <c r="E28" i="14" s="1"/>
  <c r="E30" i="14" s="1"/>
  <c r="D28" i="13"/>
  <c r="D27" i="13"/>
  <c r="D28" i="12"/>
  <c r="D27" i="12"/>
  <c r="E95" i="12"/>
  <c r="E99" i="12"/>
  <c r="E16" i="12"/>
  <c r="E17" i="12"/>
  <c r="E23" i="12"/>
  <c r="E28" i="12"/>
  <c r="E27" i="12"/>
  <c r="E67" i="14" l="1"/>
  <c r="E29" i="14"/>
  <c r="E15" i="12"/>
  <c r="E6" i="12"/>
  <c r="E19" i="12"/>
  <c r="E108" i="14" l="1"/>
  <c r="E110" i="14" s="1"/>
  <c r="E69" i="14"/>
  <c r="E14" i="12"/>
  <c r="W35" i="10" l="1"/>
  <c r="W35" i="9"/>
  <c r="E87" i="13"/>
  <c r="E106" i="13" s="1"/>
  <c r="E96" i="13"/>
  <c r="E100" i="13"/>
  <c r="E108" i="13"/>
  <c r="E109" i="13"/>
  <c r="E47" i="13"/>
  <c r="E66" i="13" s="1"/>
  <c r="E56" i="13"/>
  <c r="E60" i="13"/>
  <c r="E68" i="13"/>
  <c r="E69" i="13"/>
  <c r="E11" i="13"/>
  <c r="E12" i="13"/>
  <c r="E13" i="13"/>
  <c r="E16" i="13"/>
  <c r="E17" i="13"/>
  <c r="E18" i="13"/>
  <c r="E20" i="13"/>
  <c r="E21" i="13"/>
  <c r="E22" i="13"/>
  <c r="E23" i="13"/>
  <c r="E24" i="13"/>
  <c r="E107" i="12"/>
  <c r="E108" i="12"/>
  <c r="E94" i="12"/>
  <c r="E86" i="12"/>
  <c r="E105" i="12" s="1"/>
  <c r="E59" i="12"/>
  <c r="E55" i="12"/>
  <c r="E25" i="12"/>
  <c r="E67" i="12"/>
  <c r="E68" i="12"/>
  <c r="E46" i="12"/>
  <c r="E65" i="12" s="1"/>
  <c r="E99" i="11"/>
  <c r="E95" i="11"/>
  <c r="E86" i="11"/>
  <c r="E105" i="11" s="1"/>
  <c r="E110" i="11" s="1"/>
  <c r="E59" i="11"/>
  <c r="E55" i="11"/>
  <c r="E46" i="11"/>
  <c r="E65" i="11" s="1"/>
  <c r="E70" i="11" s="1"/>
  <c r="E7" i="11"/>
  <c r="E8" i="11"/>
  <c r="E9" i="11"/>
  <c r="E10" i="11"/>
  <c r="E11" i="11"/>
  <c r="E12" i="11"/>
  <c r="E13" i="11"/>
  <c r="E16" i="11"/>
  <c r="E17" i="11"/>
  <c r="E18" i="11"/>
  <c r="E21" i="11"/>
  <c r="E22" i="11"/>
  <c r="E23" i="11"/>
  <c r="E24" i="11"/>
  <c r="E15" i="11" l="1"/>
  <c r="E30" i="12"/>
  <c r="E71" i="14"/>
  <c r="E55" i="13"/>
  <c r="E67" i="13" s="1"/>
  <c r="E70" i="13" s="1"/>
  <c r="E95" i="13"/>
  <c r="E107" i="13" s="1"/>
  <c r="E110" i="13" s="1"/>
  <c r="E106" i="12"/>
  <c r="E109" i="12" s="1"/>
  <c r="E26" i="12"/>
  <c r="E29" i="12" s="1"/>
  <c r="E110" i="12"/>
  <c r="E111" i="13"/>
  <c r="E71" i="13"/>
  <c r="E70" i="12"/>
  <c r="E19" i="11"/>
  <c r="E6" i="11"/>
  <c r="E25" i="11" s="1"/>
  <c r="E19" i="13"/>
  <c r="E6" i="13"/>
  <c r="E25" i="13" s="1"/>
  <c r="E15" i="13"/>
  <c r="E54" i="12"/>
  <c r="E66" i="12" s="1"/>
  <c r="E69" i="12" s="1"/>
  <c r="E94" i="11"/>
  <c r="E106" i="11" s="1"/>
  <c r="E109" i="11" s="1"/>
  <c r="E54" i="11"/>
  <c r="E66" i="11" s="1"/>
  <c r="E69" i="11" s="1"/>
  <c r="E30" i="13" l="1"/>
  <c r="E112" i="14"/>
  <c r="E14" i="11"/>
  <c r="E26" i="11" s="1"/>
  <c r="E29" i="11" s="1"/>
  <c r="E30" i="11"/>
  <c r="E31" i="14"/>
  <c r="E14" i="13"/>
  <c r="E26" i="13" s="1"/>
  <c r="E29" i="13" s="1"/>
  <c r="D24" i="13" l="1"/>
  <c r="D23" i="13"/>
  <c r="D22" i="13"/>
  <c r="D21" i="13"/>
  <c r="D20" i="13"/>
  <c r="D18" i="13"/>
  <c r="D17" i="13"/>
  <c r="D16" i="13"/>
  <c r="D13" i="13"/>
  <c r="D12" i="13"/>
  <c r="D11" i="13"/>
  <c r="D10" i="13"/>
  <c r="D9" i="13"/>
  <c r="D8" i="13"/>
  <c r="D7" i="13"/>
  <c r="D24" i="12"/>
  <c r="D23" i="12"/>
  <c r="D22" i="12"/>
  <c r="D21" i="12"/>
  <c r="D20" i="12"/>
  <c r="D18" i="12"/>
  <c r="D17" i="12"/>
  <c r="D16" i="12"/>
  <c r="D13" i="12"/>
  <c r="D12" i="12"/>
  <c r="D11" i="12"/>
  <c r="D10" i="12"/>
  <c r="D9" i="12"/>
  <c r="D8" i="12"/>
  <c r="D7" i="12"/>
  <c r="D24" i="11"/>
  <c r="D23" i="11"/>
  <c r="D17" i="11"/>
  <c r="D18" i="11"/>
  <c r="D16" i="11"/>
  <c r="D9" i="11"/>
  <c r="D10" i="11"/>
  <c r="D11" i="11"/>
  <c r="D12" i="11"/>
  <c r="D13" i="11"/>
  <c r="D7" i="11"/>
  <c r="D21" i="14" l="1"/>
  <c r="D22" i="14"/>
  <c r="D23" i="14"/>
  <c r="D20" i="14"/>
  <c r="D17" i="14"/>
  <c r="D18" i="14"/>
  <c r="D16" i="14"/>
  <c r="D8" i="14"/>
  <c r="D9" i="14"/>
  <c r="D10" i="14"/>
  <c r="D11" i="14"/>
  <c r="D12" i="14"/>
  <c r="D13" i="14"/>
  <c r="D7" i="14"/>
  <c r="D109" i="13" l="1"/>
  <c r="D108" i="13"/>
  <c r="D69" i="13"/>
  <c r="D68" i="13"/>
  <c r="D108" i="12"/>
  <c r="D107" i="12"/>
  <c r="D68" i="12"/>
  <c r="D67" i="12"/>
  <c r="V35" i="10"/>
  <c r="V35" i="9"/>
  <c r="V35" i="8"/>
  <c r="D100" i="14"/>
  <c r="D96" i="14"/>
  <c r="D87" i="14"/>
  <c r="D106" i="14" s="1"/>
  <c r="D59" i="14"/>
  <c r="D55" i="14"/>
  <c r="D46" i="14"/>
  <c r="D111" i="14" l="1"/>
  <c r="V80" i="10"/>
  <c r="D95" i="14"/>
  <c r="D107" i="14" s="1"/>
  <c r="D110" i="14" s="1"/>
  <c r="D54" i="14"/>
  <c r="D66" i="14" s="1"/>
  <c r="D69" i="14" s="1"/>
  <c r="D65" i="14"/>
  <c r="D19" i="14"/>
  <c r="D15" i="14"/>
  <c r="D6" i="14"/>
  <c r="D70" i="14" l="1"/>
  <c r="V81" i="9"/>
  <c r="D14" i="14"/>
  <c r="D26" i="14" s="1"/>
  <c r="D29" i="14" s="1"/>
  <c r="D25" i="14"/>
  <c r="D30" i="14" s="1"/>
  <c r="D100" i="13"/>
  <c r="D96" i="13"/>
  <c r="D87" i="13"/>
  <c r="D106" i="13" s="1"/>
  <c r="D111" i="13" s="1"/>
  <c r="D60" i="13"/>
  <c r="D56" i="13"/>
  <c r="D47" i="13"/>
  <c r="D66" i="13" s="1"/>
  <c r="D71" i="13" s="1"/>
  <c r="D19" i="13"/>
  <c r="D15" i="13"/>
  <c r="D6" i="13"/>
  <c r="D99" i="12"/>
  <c r="D95" i="12"/>
  <c r="D86" i="12"/>
  <c r="D59" i="12"/>
  <c r="D55" i="12"/>
  <c r="D46" i="12"/>
  <c r="D19" i="12"/>
  <c r="D15" i="12"/>
  <c r="D6" i="12"/>
  <c r="D55" i="13" l="1"/>
  <c r="D67" i="13" s="1"/>
  <c r="D70" i="13" s="1"/>
  <c r="D25" i="13"/>
  <c r="D94" i="12"/>
  <c r="D106" i="12" s="1"/>
  <c r="D109" i="12" s="1"/>
  <c r="D105" i="12"/>
  <c r="D110" i="12" s="1"/>
  <c r="D65" i="12"/>
  <c r="D70" i="12" s="1"/>
  <c r="D14" i="12"/>
  <c r="D26" i="12" s="1"/>
  <c r="D29" i="12" s="1"/>
  <c r="D25" i="12"/>
  <c r="D95" i="13"/>
  <c r="D107" i="13" s="1"/>
  <c r="D110" i="13" s="1"/>
  <c r="D14" i="13"/>
  <c r="D26" i="13" s="1"/>
  <c r="D29" i="13" s="1"/>
  <c r="D54" i="12"/>
  <c r="D66" i="12" s="1"/>
  <c r="D69" i="12" s="1"/>
  <c r="D71" i="14" l="1"/>
  <c r="D30" i="12"/>
  <c r="D112" i="14"/>
  <c r="D30" i="13"/>
  <c r="D95" i="11"/>
  <c r="D99" i="11"/>
  <c r="D86" i="11"/>
  <c r="D105" i="11" s="1"/>
  <c r="D110" i="11" s="1"/>
  <c r="D46" i="11"/>
  <c r="D65" i="11" s="1"/>
  <c r="D70" i="11" s="1"/>
  <c r="D59" i="11"/>
  <c r="D55" i="11"/>
  <c r="D19" i="11"/>
  <c r="D15" i="11"/>
  <c r="D6" i="11"/>
  <c r="D25" i="11" s="1"/>
  <c r="D31" i="14" s="1"/>
  <c r="D30" i="11" l="1"/>
  <c r="D94" i="11"/>
  <c r="D106" i="11" s="1"/>
  <c r="D109" i="11" s="1"/>
  <c r="D54" i="11"/>
  <c r="D66" i="11" s="1"/>
  <c r="D69" i="11" s="1"/>
  <c r="D14" i="11"/>
  <c r="D26" i="11" s="1"/>
  <c r="D29" i="11" s="1"/>
</calcChain>
</file>

<file path=xl/sharedStrings.xml><?xml version="1.0" encoding="utf-8"?>
<sst xmlns="http://schemas.openxmlformats.org/spreadsheetml/2006/main" count="2034" uniqueCount="246">
  <si>
    <t>CONCEPTO</t>
  </si>
  <si>
    <t>REZAGO
 2000</t>
  </si>
  <si>
    <t>REZAGO
 2001</t>
  </si>
  <si>
    <t>REZAGO 
2002</t>
  </si>
  <si>
    <t>REZAGO
 2003</t>
  </si>
  <si>
    <t>REZAGO
 2004</t>
  </si>
  <si>
    <t>REZAGO
 2005</t>
  </si>
  <si>
    <t>REZAGO
 2006</t>
  </si>
  <si>
    <t>REZAGO
 2007</t>
  </si>
  <si>
    <t>REZAGO
 2008</t>
  </si>
  <si>
    <t>REZAGO
 2009</t>
  </si>
  <si>
    <t>REZAGO
 2010</t>
  </si>
  <si>
    <t>REZAGO
 2011</t>
  </si>
  <si>
    <t>CONSTITUIDO 
EN 2001</t>
  </si>
  <si>
    <t>CONSTITUIDO
 EN 2002</t>
  </si>
  <si>
    <t>CONSTITUIDO
 EN 2003</t>
  </si>
  <si>
    <t>CONSTITUIDO
 EN 2004</t>
  </si>
  <si>
    <t>CONSTITUIDO 
EN 2005</t>
  </si>
  <si>
    <t>CONSTITUIDO 
EN 2006</t>
  </si>
  <si>
    <t>CONSTITUIDO 
EN 2007</t>
  </si>
  <si>
    <t>CONSTITUIDO 
EN 2008</t>
  </si>
  <si>
    <t>CONSTITUIDO 
EN 2009</t>
  </si>
  <si>
    <t>CONSTITUIDO 
EN 2010</t>
  </si>
  <si>
    <t>CONSTITUIDO 
EN 2011</t>
  </si>
  <si>
    <t>CONSTITUIDO 
EN 2012</t>
  </si>
  <si>
    <t>I.</t>
  </si>
  <si>
    <t>FUNCIONAMIENTO</t>
  </si>
  <si>
    <t>GASTOS DE PERSONAL</t>
  </si>
  <si>
    <t>GASTOS GENERALES</t>
  </si>
  <si>
    <t>TRANSFERENCIAS</t>
  </si>
  <si>
    <t>OPERACIÓN COMERCIAL</t>
  </si>
  <si>
    <t>II.</t>
  </si>
  <si>
    <t>SERVICIO DE LA DEUDA</t>
  </si>
  <si>
    <t>DEUDA EXTERNA</t>
  </si>
  <si>
    <t xml:space="preserve">  AMORTIZACIONES</t>
  </si>
  <si>
    <t xml:space="preserve">  INTERESES</t>
  </si>
  <si>
    <t>DEUDA INTERNA</t>
  </si>
  <si>
    <t>III.</t>
  </si>
  <si>
    <t>IV.</t>
  </si>
  <si>
    <t>TOTAL CON DEUDA (I + II + III)</t>
  </si>
  <si>
    <t>V.</t>
  </si>
  <si>
    <t>TOTAL SIN DEUDA (I + III)</t>
  </si>
  <si>
    <t>VI.</t>
  </si>
  <si>
    <t>TOTAL PRESUPUESTO</t>
  </si>
  <si>
    <t>VII.</t>
  </si>
  <si>
    <t>TOTAL PRESUPUESTO SIN DEUDA</t>
  </si>
  <si>
    <t xml:space="preserve">VIII. </t>
  </si>
  <si>
    <t>% REZAGO / PRESUPUESTO TOTAL</t>
  </si>
  <si>
    <t xml:space="preserve">IX. </t>
  </si>
  <si>
    <t>% REZAGO SIN DEUDA / PRESUPUESTO SIN DEUDA</t>
  </si>
  <si>
    <t>REZAGO 
2005</t>
  </si>
  <si>
    <t>REZAGO 
2006</t>
  </si>
  <si>
    <t>REZAGO 
2007</t>
  </si>
  <si>
    <t>REZAGO 
2008</t>
  </si>
  <si>
    <t>CONSTITUIDO
 EN 2006</t>
  </si>
  <si>
    <t>CONSTITUIDO
 EN 2007</t>
  </si>
  <si>
    <t>CONSTITUIDO
 EN 2008</t>
  </si>
  <si>
    <t>CONSTITUIDO
 EN 2009</t>
  </si>
  <si>
    <t>AMBIENTE Y DESARROLLO SOSTENIBLE</t>
  </si>
  <si>
    <t>COMERCIO, INDUSTRIA Y TURISMO</t>
  </si>
  <si>
    <t>CULTURA</t>
  </si>
  <si>
    <t>HACIENDA</t>
  </si>
  <si>
    <t>INTELIGENCIA</t>
  </si>
  <si>
    <t>INTERIOR Y JUSTICIA</t>
  </si>
  <si>
    <t>ORGANISMOS DE CONTROL</t>
  </si>
  <si>
    <t>RAMA JUDICIAL</t>
  </si>
  <si>
    <t>RELACIONES EXTERIORES</t>
  </si>
  <si>
    <t>TRANSPORTE</t>
  </si>
  <si>
    <t>VIVIENDA, CIUDAD Y TERRITORIO</t>
  </si>
  <si>
    <t>TOTAL SIN DEUDA</t>
  </si>
  <si>
    <t>CONSTITUIDO 
EN 2013</t>
  </si>
  <si>
    <t>REZAGO
 2012</t>
  </si>
  <si>
    <t>CUENTA X P
 2000</t>
  </si>
  <si>
    <t>CUENTA X P
 2001</t>
  </si>
  <si>
    <t>CUENTA X P 
2002</t>
  </si>
  <si>
    <t>CUENTA X P
 2003</t>
  </si>
  <si>
    <t>CUENTA X P
 2004</t>
  </si>
  <si>
    <t>CUENTA X P
 2005</t>
  </si>
  <si>
    <t>CUENTA X P
 2006</t>
  </si>
  <si>
    <t>CUENTA X P
 2007</t>
  </si>
  <si>
    <t>CUENTA X P
 2008</t>
  </si>
  <si>
    <t>CUENTA X P
 2009</t>
  </si>
  <si>
    <t>CUENTA X P
 2010</t>
  </si>
  <si>
    <t>CUENTA X P
 2011</t>
  </si>
  <si>
    <t>CUENTA X P
 2012</t>
  </si>
  <si>
    <t>CONSTITUIDA 
EN 2001</t>
  </si>
  <si>
    <t>CONSTITUIDA
 EN 2002</t>
  </si>
  <si>
    <t>CONSTITUIDA
 EN 2003</t>
  </si>
  <si>
    <t>CONSTITUIDA
 EN 2004</t>
  </si>
  <si>
    <t>CONSTITUIDA 
EN 2005</t>
  </si>
  <si>
    <t>CONSTITUIDA 
EN 2006</t>
  </si>
  <si>
    <t>CONSTITUIDA 
EN 2007</t>
  </si>
  <si>
    <t>CONSTITUIDA 
EN 2008</t>
  </si>
  <si>
    <t>CONSTITUIDA 
EN 2009</t>
  </si>
  <si>
    <t>CONSTITUIDA 
EN 2010</t>
  </si>
  <si>
    <t>CONSTITUIDA 
EN 2011</t>
  </si>
  <si>
    <t>CONSTITUIDA 
EN 2012</t>
  </si>
  <si>
    <t>CONSTITUIDA 
EN 2013</t>
  </si>
  <si>
    <t>RESERVA
 2000</t>
  </si>
  <si>
    <t>RESERVA
 2001</t>
  </si>
  <si>
    <t>RESERVA 
2002</t>
  </si>
  <si>
    <t>RESERVA
 2003</t>
  </si>
  <si>
    <t>RESERVA
 2004</t>
  </si>
  <si>
    <t>RESERVA
 2005</t>
  </si>
  <si>
    <t>RESERVA
 2006</t>
  </si>
  <si>
    <t>RESERVA
 2007</t>
  </si>
  <si>
    <t>RESERVA
 2008</t>
  </si>
  <si>
    <t>RESERVA
 2009</t>
  </si>
  <si>
    <t>RESERVA
 2010</t>
  </si>
  <si>
    <t>RESERVA
 2011</t>
  </si>
  <si>
    <t>RESERVA
 2012</t>
  </si>
  <si>
    <t>REZAGO
 2013</t>
  </si>
  <si>
    <t>CONSTITUIDO 
EN 2014</t>
  </si>
  <si>
    <t>CUENTA X P
 2013</t>
  </si>
  <si>
    <t>CONSTITUIDA 
EN 2014</t>
  </si>
  <si>
    <t>RESERVA
 2013</t>
  </si>
  <si>
    <t>% RESERVA/PRESUPUESTO TOTAL</t>
  </si>
  <si>
    <t>% RESERVA / PRESUPUESTO TOTAL</t>
  </si>
  <si>
    <t>% CTAS X PAGAR / PRESUPUESTO TOTAL</t>
  </si>
  <si>
    <t>% RESERVAS / PRESUPUESTO TOTAL</t>
  </si>
  <si>
    <t>REZAGO
 2014</t>
  </si>
  <si>
    <t>CONSTITUIDO 
EN 2015</t>
  </si>
  <si>
    <t>RESERVA
 2014</t>
  </si>
  <si>
    <t>CONSTITUIDA 
EN 2015</t>
  </si>
  <si>
    <t>CUENTA X P
 2014</t>
  </si>
  <si>
    <t>REZAGO
 2015</t>
  </si>
  <si>
    <t>CONSTITUIDO 
EN 2016</t>
  </si>
  <si>
    <t>RESERVA
 2015</t>
  </si>
  <si>
    <t>CONSTITUIDA 
EN 2016</t>
  </si>
  <si>
    <t>CUENTA X P
 2015</t>
  </si>
  <si>
    <t>% REZAGO / PRESUPUESTO</t>
  </si>
  <si>
    <t>Miles de millones de pesos</t>
  </si>
  <si>
    <t>% CTAS X PAGAR S.D / PRESUPUESTO</t>
  </si>
  <si>
    <t>% RESERVAS S.D / PRESUPUESTO</t>
  </si>
  <si>
    <t>% REZAGO S,D / PRESUPUESTO S,D</t>
  </si>
  <si>
    <t>% RESERVA S.D / PRESUPUESTO S.D</t>
  </si>
  <si>
    <t>% CTAS X PAGAR S.D / PRESUPUESTO S.D</t>
  </si>
  <si>
    <t>Fuente: Dirección General del Presupuesto Público Nacional - Subdirección de Análisis y Consolidación Presupuestal</t>
  </si>
  <si>
    <t>REZAGO
 2016</t>
  </si>
  <si>
    <t>CONSTITUIDO 
EN 2017</t>
  </si>
  <si>
    <t>RESERVA
 2016</t>
  </si>
  <si>
    <t>CONSTITUIDA 
EN 2017</t>
  </si>
  <si>
    <t>CUENTA X P
 2016</t>
  </si>
  <si>
    <t>REZAGO
 2017</t>
  </si>
  <si>
    <t>CONSTITUIDO 
EN 2018</t>
  </si>
  <si>
    <t>RESERVA
 2017</t>
  </si>
  <si>
    <t>CONSTITUIDA 
EN 2018</t>
  </si>
  <si>
    <t>CUENTA X P
 2017</t>
  </si>
  <si>
    <t>REZAGO
 2018</t>
  </si>
  <si>
    <t>CONSTITUIDO 
EN 2019</t>
  </si>
  <si>
    <t>RESERVA
 2018</t>
  </si>
  <si>
    <t>CUENTA X P
 2018</t>
  </si>
  <si>
    <t>CONSTITUIDA 
EN 2019</t>
  </si>
  <si>
    <t>Gastos de Personal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</si>
  <si>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</si>
  <si>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</si>
  <si>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</si>
  <si>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</si>
  <si>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e Intereses de Mora</t>
  </si>
  <si>
    <t>Principal</t>
  </si>
  <si>
    <t>Intereses</t>
  </si>
  <si>
    <t>Comisiones Y Otros Gastos</t>
  </si>
  <si>
    <t>Fondo de Contigencias</t>
  </si>
  <si>
    <t>RESERVAS
 2018</t>
  </si>
  <si>
    <t>CONSTITUIDAS 
EN 2019</t>
  </si>
  <si>
    <t>AGRICULTURA Y DESARROLLO RURAL</t>
  </si>
  <si>
    <t>CIENCIA, TECNOLOGÍA E INNOVACIÓN</t>
  </si>
  <si>
    <t>CONGRESO DE LA REPÚBLICA</t>
  </si>
  <si>
    <t>DEFENSA Y POLICÍA</t>
  </si>
  <si>
    <t>DEPORTE Y RECREACIÓN</t>
  </si>
  <si>
    <t>EDUCACIÓN</t>
  </si>
  <si>
    <t>EMPLEO PÚBLICO</t>
  </si>
  <si>
    <t>FISCALÍA</t>
  </si>
  <si>
    <t>INCLUSIÓN SOCIAL Y RECONCILIACIÓN</t>
  </si>
  <si>
    <t>INFORMACIÓN ESTADÍSTICA</t>
  </si>
  <si>
    <t>MINAS Y ENERGÍA</t>
  </si>
  <si>
    <t>PLANEACIÓN</t>
  </si>
  <si>
    <t>PRESIDENCIA DE LA REPÚBLICA</t>
  </si>
  <si>
    <t>REGISTRADURÍA</t>
  </si>
  <si>
    <t>SALUD, PROTECCIÓN SOCIAL Y TRABAJO</t>
  </si>
  <si>
    <t>TECNOLOGÍAS DE LA INFORMACIÓN Y LAS COMUNICACIONES</t>
  </si>
  <si>
    <t>% EJECUCIÓN RESERVAS SIN DEUDA</t>
  </si>
  <si>
    <t>% EJECUCIÓN REZAGO SIN DEUDA</t>
  </si>
  <si>
    <t>% EJECUCIÓN CUENTAS X PAGAR SIN DEUDA</t>
  </si>
  <si>
    <t>Pago Cuentas por pagar</t>
  </si>
  <si>
    <t>REZAGO
 2019</t>
  </si>
  <si>
    <t>CONSTITUIDO 
EN 2020</t>
  </si>
  <si>
    <t>RESERVA
 2019</t>
  </si>
  <si>
    <t>CONSTITUIDA 
EN 2020</t>
  </si>
  <si>
    <t>CUENTA X P
 2019</t>
  </si>
  <si>
    <t>RESERVAS
 2019</t>
  </si>
  <si>
    <t>CONSTITUIDAS 
EN 2020</t>
  </si>
  <si>
    <t>Rezago Presupuesto General de la Nación</t>
  </si>
  <si>
    <t>Reserva Presupuestal Presupuesto General de la Nación</t>
  </si>
  <si>
    <t>Cuentas por Pagar Presupuesto General de la Nación</t>
  </si>
  <si>
    <t>Pago Rezago Presupuesto General de la Nación</t>
  </si>
  <si>
    <t>Pago Reserva Presupuestal Presupuesto General de la Nación</t>
  </si>
  <si>
    <t xml:space="preserve">Rezago Presupuestal Presupuesto General de la Nación por Sectores </t>
  </si>
  <si>
    <t>Reserva Presupuestales Presupuesto General de la Nación por Sectores</t>
  </si>
  <si>
    <t xml:space="preserve">Cuentas por Pagar Presupuesto General de la Nación por Sectores </t>
  </si>
  <si>
    <t>Pago Cuentas por Pagar Presupuesto General de la Nación</t>
  </si>
  <si>
    <t xml:space="preserve">Pagos Rezago Presupuestal Presupuesto General de la Nación por Sectores </t>
  </si>
  <si>
    <t>Pagos Reserva Presupuestales Presupuesto General de la Nación por Sectores</t>
  </si>
  <si>
    <t xml:space="preserve">Pago Cuentas por Pagar Presupuesto General de la Nación por Sectores </t>
  </si>
  <si>
    <t>SISTEMA INTEGRAL DE VERDAD, JUSTICIA, REPARACIÓN Y NO REPETICIÓN</t>
  </si>
  <si>
    <t>REZAGO
 2020</t>
  </si>
  <si>
    <t>RESERVA
 2020</t>
  </si>
  <si>
    <t>CUENTA X P
 2020</t>
  </si>
  <si>
    <t>RESERVAS
 2020</t>
  </si>
  <si>
    <t>Adquisición de Bienes y Servicios</t>
  </si>
  <si>
    <t>INVERSIÓN</t>
  </si>
  <si>
    <t>Rezago Nación</t>
  </si>
  <si>
    <t>Rezago Propios</t>
  </si>
  <si>
    <t>Reserva Presupuestal Nación</t>
  </si>
  <si>
    <t>Reserva Presupuestal Propios</t>
  </si>
  <si>
    <t>Cuentas por Pagar Nación</t>
  </si>
  <si>
    <t>Cuentas por Propios</t>
  </si>
  <si>
    <t>CONSTITUIDA 
EN 2021</t>
  </si>
  <si>
    <t>Pago Rezago Nación</t>
  </si>
  <si>
    <t>Pago Rezago Propios</t>
  </si>
  <si>
    <t>CONSTITUIDO 
EN 2021</t>
  </si>
  <si>
    <t>CONSTITUIDAS 
EN 2021</t>
  </si>
  <si>
    <t>Comisiones y Otros Gastos</t>
  </si>
  <si>
    <t>REZAGO
 2021</t>
  </si>
  <si>
    <t>CUENTA X P
 2021</t>
  </si>
  <si>
    <t>RESERVA
 2021</t>
  </si>
  <si>
    <t>RESERVAS
 2021</t>
  </si>
  <si>
    <t>Pago Reservas Presupuestales</t>
  </si>
  <si>
    <t>X.</t>
  </si>
  <si>
    <t>CONSTITUIDO 
EN 2022</t>
  </si>
  <si>
    <t>CONSTITUIDA 
EN 2022</t>
  </si>
  <si>
    <t>CONSTITUIDAS 
EN 2022</t>
  </si>
  <si>
    <t>REZAGO
 2022</t>
  </si>
  <si>
    <t>RESERVA
 2022</t>
  </si>
  <si>
    <t>CUENTA X P
 2022</t>
  </si>
  <si>
    <t>RESERVAS
 2022</t>
  </si>
  <si>
    <t>CONSTITUIDO 
EN 2023</t>
  </si>
  <si>
    <t xml:space="preserve"> </t>
  </si>
  <si>
    <t>CONSTITUIDA 
EN 2023</t>
  </si>
  <si>
    <t>CONSTITUIDAS 
EN 2023</t>
  </si>
  <si>
    <t>REZAGO
 2023</t>
  </si>
  <si>
    <t>RESERVA
 2023</t>
  </si>
  <si>
    <t>CUENTA X P
 2023</t>
  </si>
  <si>
    <t>IGUALDAD Y EQUIDAD</t>
  </si>
  <si>
    <t>CONSTITUIDO 
EN 2024</t>
  </si>
  <si>
    <t>CONSTITUIDA 
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</si>
</sst>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(* #,##0.000000_);_(* \(#,##0.0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4"/>
      <color rgb="FFB58B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B58B42"/>
      </right>
      <top/>
      <bottom/>
      <diagonal/>
    </border>
    <border>
      <left/>
      <right style="medium">
        <color rgb="FFB58B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B58B42"/>
      </right>
      <top/>
      <bottom style="thin">
        <color theme="4" tint="0.79998168889431442"/>
      </bottom>
      <diagonal/>
    </border>
    <border>
      <left/>
      <right/>
      <top/>
      <bottom style="medium">
        <color rgb="FFB58B42"/>
      </bottom>
      <diagonal/>
    </border>
    <border>
      <left/>
      <right style="medium">
        <color rgb="FFB58B42"/>
      </right>
      <top/>
      <bottom style="medium">
        <color rgb="FFB58B42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3">
    <xf numFmtId="0" fontId="0" fillId="0" borderId="0" xfId="0"/>
    <xf numFmtId="0" fontId="6" fillId="2" borderId="0" xfId="0" applyFont="1" applyFill="1"/>
    <xf numFmtId="165" fontId="4" fillId="2" borderId="0" xfId="1" applyNumberFormat="1" applyFont="1" applyFill="1" applyBorder="1" applyAlignment="1" applyProtection="1"/>
    <xf numFmtId="0" fontId="4" fillId="2" borderId="0" xfId="2" applyFont="1" applyFill="1" applyAlignment="1">
      <alignment horizontal="left"/>
    </xf>
    <xf numFmtId="3" fontId="4" fillId="2" borderId="0" xfId="2" applyNumberFormat="1" applyFont="1" applyFill="1"/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left" vertical="center"/>
    </xf>
    <xf numFmtId="164" fontId="6" fillId="2" borderId="0" xfId="1" applyFont="1" applyFill="1" applyBorder="1"/>
    <xf numFmtId="0" fontId="6" fillId="0" borderId="0" xfId="0" applyFont="1"/>
    <xf numFmtId="0" fontId="3" fillId="2" borderId="0" xfId="0" applyFont="1" applyFill="1" applyAlignment="1">
      <alignment vertical="center"/>
    </xf>
    <xf numFmtId="41" fontId="6" fillId="2" borderId="0" xfId="7" applyFont="1" applyFill="1"/>
    <xf numFmtId="3" fontId="6" fillId="2" borderId="0" xfId="0" applyNumberFormat="1" applyFont="1" applyFill="1"/>
    <xf numFmtId="11" fontId="6" fillId="2" borderId="0" xfId="0" applyNumberFormat="1" applyFont="1" applyFill="1"/>
    <xf numFmtId="165" fontId="6" fillId="2" borderId="0" xfId="0" applyNumberFormat="1" applyFont="1" applyFill="1"/>
    <xf numFmtId="164" fontId="6" fillId="2" borderId="0" xfId="1" applyFont="1" applyFill="1"/>
    <xf numFmtId="165" fontId="6" fillId="2" borderId="0" xfId="1" applyNumberFormat="1" applyFont="1" applyFill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/>
    <xf numFmtId="0" fontId="6" fillId="0" borderId="2" xfId="0" applyFont="1" applyBorder="1"/>
    <xf numFmtId="11" fontId="6" fillId="0" borderId="0" xfId="0" applyNumberFormat="1" applyFont="1"/>
    <xf numFmtId="41" fontId="6" fillId="0" borderId="0" xfId="0" applyNumberFormat="1" applyFont="1"/>
    <xf numFmtId="165" fontId="6" fillId="2" borderId="0" xfId="1" applyNumberFormat="1" applyFont="1" applyFill="1" applyBorder="1"/>
    <xf numFmtId="165" fontId="6" fillId="0" borderId="0" xfId="1" applyNumberFormat="1" applyFont="1" applyFill="1"/>
    <xf numFmtId="165" fontId="6" fillId="0" borderId="2" xfId="1" applyNumberFormat="1" applyFont="1" applyFill="1" applyBorder="1"/>
    <xf numFmtId="167" fontId="6" fillId="2" borderId="0" xfId="1" applyNumberFormat="1" applyFont="1" applyFill="1"/>
    <xf numFmtId="0" fontId="7" fillId="2" borderId="0" xfId="0" applyFont="1" applyFill="1" applyAlignment="1">
      <alignment horizontal="left" vertical="center"/>
    </xf>
    <xf numFmtId="166" fontId="7" fillId="2" borderId="0" xfId="1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3" fillId="2" borderId="0" xfId="1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Alignment="1">
      <alignment horizontal="center" vertical="center"/>
    </xf>
    <xf numFmtId="165" fontId="4" fillId="3" borderId="0" xfId="1" applyNumberFormat="1" applyFont="1" applyFill="1" applyBorder="1" applyAlignment="1" applyProtection="1">
      <alignment horizontal="right" vertical="center" wrapText="1"/>
    </xf>
    <xf numFmtId="0" fontId="4" fillId="4" borderId="3" xfId="0" applyFont="1" applyFill="1" applyBorder="1" applyAlignment="1">
      <alignment horizontal="center" vertical="center"/>
    </xf>
    <xf numFmtId="165" fontId="4" fillId="4" borderId="3" xfId="1" applyNumberFormat="1" applyFont="1" applyFill="1" applyBorder="1" applyAlignment="1" applyProtection="1">
      <alignment horizontal="right" vertical="center" wrapText="1"/>
    </xf>
    <xf numFmtId="165" fontId="4" fillId="4" borderId="1" xfId="1" applyNumberFormat="1" applyFont="1" applyFill="1" applyBorder="1" applyAlignment="1" applyProtection="1">
      <alignment horizontal="right" vertical="center" wrapText="1"/>
    </xf>
    <xf numFmtId="166" fontId="4" fillId="4" borderId="3" xfId="1" applyNumberFormat="1" applyFont="1" applyFill="1" applyBorder="1" applyAlignment="1" applyProtection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 applyProtection="1">
      <alignment horizontal="right" vertical="center" wrapText="1"/>
    </xf>
    <xf numFmtId="166" fontId="4" fillId="3" borderId="1" xfId="1" applyNumberFormat="1" applyFont="1" applyFill="1" applyBorder="1" applyAlignment="1" applyProtection="1">
      <alignment horizontal="right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right" vertical="center" wrapText="1"/>
    </xf>
    <xf numFmtId="3" fontId="3" fillId="3" borderId="0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166" fontId="4" fillId="2" borderId="0" xfId="1" applyNumberFormat="1" applyFont="1" applyFill="1" applyBorder="1" applyAlignment="1" applyProtection="1">
      <alignment horizontal="right" vertical="center" wrapText="1"/>
    </xf>
    <xf numFmtId="166" fontId="3" fillId="2" borderId="0" xfId="1" applyNumberFormat="1" applyFont="1" applyFill="1" applyBorder="1" applyAlignment="1" applyProtection="1">
      <alignment horizontal="left" vertical="center" wrapText="1"/>
    </xf>
    <xf numFmtId="0" fontId="6" fillId="2" borderId="0" xfId="0" applyFont="1" applyFill="1" applyAlignment="1">
      <alignment horizontal="left"/>
    </xf>
    <xf numFmtId="165" fontId="3" fillId="2" borderId="0" xfId="1" applyNumberFormat="1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vertical="center"/>
    </xf>
    <xf numFmtId="165" fontId="3" fillId="3" borderId="4" xfId="0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165" fontId="6" fillId="0" borderId="0" xfId="0" applyNumberFormat="1" applyFont="1"/>
    <xf numFmtId="166" fontId="3" fillId="2" borderId="0" xfId="1" applyNumberFormat="1" applyFont="1" applyFill="1" applyBorder="1" applyAlignment="1" applyProtection="1">
      <alignment vertical="center" wrapText="1"/>
    </xf>
    <xf numFmtId="165" fontId="3" fillId="3" borderId="4" xfId="0" applyNumberFormat="1" applyFont="1" applyFill="1" applyBorder="1" applyAlignment="1">
      <alignment vertical="center" wrapText="1"/>
    </xf>
    <xf numFmtId="165" fontId="3" fillId="2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</cellXfs>
  <cellStyles count="9">
    <cellStyle name="Millares" xfId="1" builtinId="3"/>
    <cellStyle name="Millares [0]" xfId="7" builtinId="6"/>
    <cellStyle name="Millares 2" xfId="4" xr:uid="{00000000-0005-0000-0000-000002000000}"/>
    <cellStyle name="Millares 2 2 2" xfId="8" xr:uid="{CC62FB42-3A6C-4EAE-862F-9F0F81E89AA3}"/>
    <cellStyle name="Millares_CIFRAS 1997-2002 REZAGOS" xfId="2" xr:uid="{00000000-0005-0000-0000-000003000000}"/>
    <cellStyle name="Normal" xfId="0" builtinId="0"/>
    <cellStyle name="Normal 2" xfId="5" xr:uid="{00000000-0005-0000-0000-000005000000}"/>
    <cellStyle name="Normal 2 2" xfId="3" xr:uid="{00000000-0005-0000-0000-000006000000}"/>
    <cellStyle name="Porcentual 3" xfId="6" xr:uid="{00000000-0005-0000-0000-000007000000}"/>
  </cellStyles>
  <dxfs count="0"/>
  <tableStyles count="0" defaultTableStyle="TableStyleMedium2" defaultPivotStyle="PivotStyleLight16"/>
  <colors>
    <mruColors>
      <color rgb="FFB58B42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B2:U209"/>
  <sheetViews>
    <sheetView showGridLines="0" zoomScaleNormal="100" workbookViewId="0">
      <selection activeCell="C3" sqref="C3:U3"/>
    </sheetView>
  </sheetViews>
  <sheetFormatPr baseColWidth="10" defaultColWidth="11.42578125" defaultRowHeight="11.25" x14ac:dyDescent="0.2"/>
  <cols>
    <col min="1" max="1" width="2.7109375" style="1" customWidth="1"/>
    <col min="2" max="2" width="3.28515625" style="1" customWidth="1"/>
    <col min="3" max="3" width="39.28515625" style="1" customWidth="1"/>
    <col min="4" max="21" width="11.28515625" style="1" bestFit="1" customWidth="1"/>
    <col min="22" max="16384" width="11.42578125" style="1"/>
  </cols>
  <sheetData>
    <row r="2" spans="2:21" ht="15" customHeight="1" x14ac:dyDescent="0.2">
      <c r="B2" s="65" t="s">
        <v>192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21" ht="15.75" customHeight="1" x14ac:dyDescent="0.2">
      <c r="B3" s="9"/>
      <c r="C3" s="64" t="s">
        <v>131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22.5" x14ac:dyDescent="0.2">
      <c r="B4" s="68"/>
      <c r="C4" s="66" t="s">
        <v>0</v>
      </c>
      <c r="D4" s="30" t="s">
        <v>1</v>
      </c>
      <c r="E4" s="30" t="s">
        <v>2</v>
      </c>
      <c r="F4" s="30" t="s">
        <v>3</v>
      </c>
      <c r="G4" s="30" t="s">
        <v>4</v>
      </c>
      <c r="H4" s="30" t="s">
        <v>5</v>
      </c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11</v>
      </c>
      <c r="O4" s="30" t="s">
        <v>12</v>
      </c>
      <c r="P4" s="30" t="s">
        <v>71</v>
      </c>
      <c r="Q4" s="30" t="s">
        <v>111</v>
      </c>
      <c r="R4" s="30" t="s">
        <v>120</v>
      </c>
      <c r="S4" s="30" t="s">
        <v>125</v>
      </c>
      <c r="T4" s="30" t="s">
        <v>138</v>
      </c>
      <c r="U4" s="30" t="s">
        <v>143</v>
      </c>
    </row>
    <row r="5" spans="2:21" ht="23.25" thickBot="1" x14ac:dyDescent="0.25">
      <c r="B5" s="69"/>
      <c r="C5" s="67"/>
      <c r="D5" s="55" t="s">
        <v>13</v>
      </c>
      <c r="E5" s="55" t="s">
        <v>14</v>
      </c>
      <c r="F5" s="55" t="s">
        <v>15</v>
      </c>
      <c r="G5" s="55" t="s">
        <v>16</v>
      </c>
      <c r="H5" s="55" t="s">
        <v>17</v>
      </c>
      <c r="I5" s="55" t="s">
        <v>18</v>
      </c>
      <c r="J5" s="55" t="s">
        <v>19</v>
      </c>
      <c r="K5" s="55" t="s">
        <v>20</v>
      </c>
      <c r="L5" s="55" t="s">
        <v>21</v>
      </c>
      <c r="M5" s="55" t="s">
        <v>22</v>
      </c>
      <c r="N5" s="55" t="s">
        <v>23</v>
      </c>
      <c r="O5" s="55" t="s">
        <v>24</v>
      </c>
      <c r="P5" s="55" t="s">
        <v>70</v>
      </c>
      <c r="Q5" s="55" t="s">
        <v>112</v>
      </c>
      <c r="R5" s="55" t="s">
        <v>121</v>
      </c>
      <c r="S5" s="55" t="s">
        <v>126</v>
      </c>
      <c r="T5" s="55" t="s">
        <v>139</v>
      </c>
      <c r="U5" s="55" t="s">
        <v>144</v>
      </c>
    </row>
    <row r="6" spans="2:21" x14ac:dyDescent="0.2">
      <c r="B6" s="34" t="s">
        <v>25</v>
      </c>
      <c r="C6" s="51" t="s">
        <v>26</v>
      </c>
      <c r="D6" s="35">
        <v>3045.4992306313202</v>
      </c>
      <c r="E6" s="35">
        <v>1566.1313215219998</v>
      </c>
      <c r="F6" s="35">
        <v>2605.05554916659</v>
      </c>
      <c r="G6" s="35">
        <v>2403.5564912149202</v>
      </c>
      <c r="H6" s="35">
        <v>3805.0349421340898</v>
      </c>
      <c r="I6" s="35">
        <v>2600.2133226714705</v>
      </c>
      <c r="J6" s="35">
        <v>3025.7982096863698</v>
      </c>
      <c r="K6" s="35">
        <v>1335.0048883182399</v>
      </c>
      <c r="L6" s="35">
        <v>2556.4590444613696</v>
      </c>
      <c r="M6" s="35">
        <v>3370.2914885501295</v>
      </c>
      <c r="N6" s="35">
        <v>6169.3554414580794</v>
      </c>
      <c r="O6" s="35">
        <v>6526.1370610147105</v>
      </c>
      <c r="P6" s="35">
        <v>8550.0982705191291</v>
      </c>
      <c r="Q6" s="35">
        <v>7292.9146997990556</v>
      </c>
      <c r="R6" s="35">
        <v>6680.2338998201276</v>
      </c>
      <c r="S6" s="35">
        <v>6771.3177714821186</v>
      </c>
      <c r="T6" s="35">
        <v>7446.7429328877497</v>
      </c>
      <c r="U6" s="35">
        <v>7375.6648091543348</v>
      </c>
    </row>
    <row r="7" spans="2:21" s="9" customFormat="1" x14ac:dyDescent="0.2">
      <c r="B7" s="32"/>
      <c r="C7" s="52" t="s">
        <v>27</v>
      </c>
      <c r="D7" s="33">
        <v>259.05810388314001</v>
      </c>
      <c r="E7" s="33">
        <v>184.30415089389001</v>
      </c>
      <c r="F7" s="33">
        <v>198.00336250129996</v>
      </c>
      <c r="G7" s="33">
        <v>202.61212529690999</v>
      </c>
      <c r="H7" s="33">
        <v>343.56156807162</v>
      </c>
      <c r="I7" s="33">
        <v>165.82718397972999</v>
      </c>
      <c r="J7" s="33">
        <v>110.30876381780001</v>
      </c>
      <c r="K7" s="33">
        <v>71.195554633729984</v>
      </c>
      <c r="L7" s="33">
        <v>92.427225079760035</v>
      </c>
      <c r="M7" s="33">
        <v>149.86027530375003</v>
      </c>
      <c r="N7" s="33">
        <v>107.70383378514003</v>
      </c>
      <c r="O7" s="33">
        <v>130.82123830235</v>
      </c>
      <c r="P7" s="33">
        <v>347.78157178087054</v>
      </c>
      <c r="Q7" s="33">
        <v>192.28588781448849</v>
      </c>
      <c r="R7" s="33">
        <v>261.23720906015819</v>
      </c>
      <c r="S7" s="33">
        <v>363.3715169074901</v>
      </c>
      <c r="T7" s="33">
        <v>636.62718935856969</v>
      </c>
      <c r="U7" s="33">
        <v>573.76927548979052</v>
      </c>
    </row>
    <row r="8" spans="2:21" s="9" customFormat="1" x14ac:dyDescent="0.2">
      <c r="B8" s="32"/>
      <c r="C8" s="52" t="s">
        <v>28</v>
      </c>
      <c r="D8" s="33">
        <v>485.44348176014006</v>
      </c>
      <c r="E8" s="33">
        <v>377.99820810478002</v>
      </c>
      <c r="F8" s="33">
        <v>648.35977569822012</v>
      </c>
      <c r="G8" s="33">
        <v>656.85521174981</v>
      </c>
      <c r="H8" s="33">
        <v>977.97674987855999</v>
      </c>
      <c r="I8" s="33">
        <v>1006.3831448199303</v>
      </c>
      <c r="J8" s="33">
        <v>879.60216306612983</v>
      </c>
      <c r="K8" s="33">
        <v>461.86621761832998</v>
      </c>
      <c r="L8" s="33">
        <v>511.43249738460997</v>
      </c>
      <c r="M8" s="33">
        <v>753.2839959411001</v>
      </c>
      <c r="N8" s="33">
        <v>726.85748651190011</v>
      </c>
      <c r="O8" s="33">
        <v>777.24956889026021</v>
      </c>
      <c r="P8" s="33">
        <v>915.55172138968851</v>
      </c>
      <c r="Q8" s="33">
        <v>858.83186477709751</v>
      </c>
      <c r="R8" s="33">
        <v>1049.1887845209476</v>
      </c>
      <c r="S8" s="33">
        <v>1031.0237581044444</v>
      </c>
      <c r="T8" s="33">
        <v>1423.5983681011423</v>
      </c>
      <c r="U8" s="33">
        <v>1390.2365440559552</v>
      </c>
    </row>
    <row r="9" spans="2:21" s="9" customFormat="1" x14ac:dyDescent="0.2">
      <c r="B9" s="32"/>
      <c r="C9" s="52" t="s">
        <v>29</v>
      </c>
      <c r="D9" s="33">
        <v>2199.6710172172002</v>
      </c>
      <c r="E9" s="33">
        <v>905.66925070290995</v>
      </c>
      <c r="F9" s="33">
        <v>1668.8665501319401</v>
      </c>
      <c r="G9" s="33">
        <v>1423.54926967909</v>
      </c>
      <c r="H9" s="33">
        <v>2352.9676240571498</v>
      </c>
      <c r="I9" s="33">
        <v>1238.5122310971699</v>
      </c>
      <c r="J9" s="33">
        <v>1687.9524986462102</v>
      </c>
      <c r="K9" s="33">
        <v>690.98808959351004</v>
      </c>
      <c r="L9" s="33">
        <v>1884.4231502538596</v>
      </c>
      <c r="M9" s="33">
        <v>2358.8559064972992</v>
      </c>
      <c r="N9" s="33">
        <v>5166.6256858847501</v>
      </c>
      <c r="O9" s="33">
        <v>5431.79069319685</v>
      </c>
      <c r="P9" s="33">
        <v>7039.2769916860798</v>
      </c>
      <c r="Q9" s="33">
        <v>6046.1761282264497</v>
      </c>
      <c r="R9" s="33">
        <v>5160.2807806609217</v>
      </c>
      <c r="S9" s="33">
        <v>5198.0194042977146</v>
      </c>
      <c r="T9" s="33">
        <v>5178.0225546776774</v>
      </c>
      <c r="U9" s="33">
        <v>5191.8915053485489</v>
      </c>
    </row>
    <row r="10" spans="2:21" x14ac:dyDescent="0.2">
      <c r="B10" s="32"/>
      <c r="C10" s="52" t="s">
        <v>30</v>
      </c>
      <c r="D10" s="33">
        <v>101.32662777084002</v>
      </c>
      <c r="E10" s="33">
        <v>98.159711820419986</v>
      </c>
      <c r="F10" s="33">
        <v>89.825860835129987</v>
      </c>
      <c r="G10" s="33">
        <v>120.53988448910999</v>
      </c>
      <c r="H10" s="33">
        <v>130.52900012676002</v>
      </c>
      <c r="I10" s="33">
        <v>189.49076277464002</v>
      </c>
      <c r="J10" s="33">
        <v>347.93478415622997</v>
      </c>
      <c r="K10" s="33">
        <v>110.95502647267</v>
      </c>
      <c r="L10" s="33">
        <v>68.176171743140003</v>
      </c>
      <c r="M10" s="33">
        <v>108.29131080798001</v>
      </c>
      <c r="N10" s="33">
        <v>168.16843527628998</v>
      </c>
      <c r="O10" s="33">
        <v>186.27556062525002</v>
      </c>
      <c r="P10" s="33">
        <v>247.4879856624899</v>
      </c>
      <c r="Q10" s="33">
        <v>195.62081898102002</v>
      </c>
      <c r="R10" s="33">
        <v>209.5271255781</v>
      </c>
      <c r="S10" s="33">
        <v>178.90309217247005</v>
      </c>
      <c r="T10" s="33">
        <v>208.49482075036013</v>
      </c>
      <c r="U10" s="33">
        <v>219.76748426003994</v>
      </c>
    </row>
    <row r="11" spans="2:21" x14ac:dyDescent="0.2">
      <c r="B11" s="34" t="s">
        <v>31</v>
      </c>
      <c r="C11" s="51" t="s">
        <v>32</v>
      </c>
      <c r="D11" s="35">
        <v>224.53081646349</v>
      </c>
      <c r="E11" s="35">
        <v>674.67625996811012</v>
      </c>
      <c r="F11" s="35">
        <v>1018.6257852003401</v>
      </c>
      <c r="G11" s="35">
        <v>1568.8041596306603</v>
      </c>
      <c r="H11" s="35">
        <v>1546.2182391557801</v>
      </c>
      <c r="I11" s="35">
        <v>846.68979456911995</v>
      </c>
      <c r="J11" s="35">
        <v>1532.6987834153701</v>
      </c>
      <c r="K11" s="35">
        <v>1457.0663190835701</v>
      </c>
      <c r="L11" s="35">
        <v>967.30211581336994</v>
      </c>
      <c r="M11" s="35">
        <v>781.37649387321005</v>
      </c>
      <c r="N11" s="35">
        <v>856.53513014508997</v>
      </c>
      <c r="O11" s="35">
        <v>822.66844538233534</v>
      </c>
      <c r="P11" s="35">
        <v>93.620687715044753</v>
      </c>
      <c r="Q11" s="35">
        <v>660.05148136199614</v>
      </c>
      <c r="R11" s="35">
        <v>670.04488338204453</v>
      </c>
      <c r="S11" s="35">
        <v>480.03998326169926</v>
      </c>
      <c r="T11" s="35">
        <v>106.61610363382081</v>
      </c>
      <c r="U11" s="35">
        <v>21.577178160676645</v>
      </c>
    </row>
    <row r="12" spans="2:21" x14ac:dyDescent="0.2">
      <c r="B12" s="34"/>
      <c r="C12" s="51" t="s">
        <v>33</v>
      </c>
      <c r="D12" s="35">
        <v>56.66402407196</v>
      </c>
      <c r="E12" s="35">
        <v>139.97894147831002</v>
      </c>
      <c r="F12" s="35">
        <v>182.76722874239999</v>
      </c>
      <c r="G12" s="35">
        <v>1102.0431258152103</v>
      </c>
      <c r="H12" s="35">
        <v>995.81810217513998</v>
      </c>
      <c r="I12" s="35">
        <v>686.46443618634999</v>
      </c>
      <c r="J12" s="35">
        <v>832.49462311388004</v>
      </c>
      <c r="K12" s="35">
        <v>560.78072888065003</v>
      </c>
      <c r="L12" s="35">
        <v>557.47437958861997</v>
      </c>
      <c r="M12" s="35">
        <v>491.27435220484006</v>
      </c>
      <c r="N12" s="35">
        <v>500.96240486677021</v>
      </c>
      <c r="O12" s="35">
        <v>623.23884473406531</v>
      </c>
      <c r="P12" s="35">
        <v>3.3731353761833232</v>
      </c>
      <c r="Q12" s="35">
        <v>458.25800454577615</v>
      </c>
      <c r="R12" s="35">
        <v>569.99587100730594</v>
      </c>
      <c r="S12" s="35">
        <v>143.40036976381933</v>
      </c>
      <c r="T12" s="35">
        <v>31.298448797820807</v>
      </c>
      <c r="U12" s="35">
        <v>6.4603847016000451</v>
      </c>
    </row>
    <row r="13" spans="2:21" x14ac:dyDescent="0.2">
      <c r="B13" s="31"/>
      <c r="C13" s="52" t="s">
        <v>34</v>
      </c>
      <c r="D13" s="33">
        <v>31.86455244391</v>
      </c>
      <c r="E13" s="33">
        <v>78.563913646949999</v>
      </c>
      <c r="F13" s="33">
        <v>105.02502637783999</v>
      </c>
      <c r="G13" s="33">
        <v>290.86038728451001</v>
      </c>
      <c r="H13" s="33">
        <v>266.84508844555</v>
      </c>
      <c r="I13" s="33">
        <v>214.23065788979</v>
      </c>
      <c r="J13" s="33">
        <v>208.86386142804</v>
      </c>
      <c r="K13" s="33">
        <v>166.92318528861</v>
      </c>
      <c r="L13" s="33">
        <v>94.727071279699999</v>
      </c>
      <c r="M13" s="33">
        <v>80.403258346840005</v>
      </c>
      <c r="N13" s="33">
        <v>83.340290212440195</v>
      </c>
      <c r="O13" s="33">
        <v>164.11583818431862</v>
      </c>
      <c r="P13" s="33">
        <v>0.15972605578294813</v>
      </c>
      <c r="Q13" s="33">
        <v>55.852658020064368</v>
      </c>
      <c r="R13" s="33">
        <v>69.742463484377041</v>
      </c>
      <c r="S13" s="33">
        <v>21.345165084358236</v>
      </c>
      <c r="T13" s="33">
        <v>3.7897445949361681E-2</v>
      </c>
      <c r="U13" s="33">
        <v>1.5218192338943481E-10</v>
      </c>
    </row>
    <row r="14" spans="2:21" x14ac:dyDescent="0.2">
      <c r="B14" s="31"/>
      <c r="C14" s="52" t="s">
        <v>35</v>
      </c>
      <c r="D14" s="33">
        <v>24.79947162805</v>
      </c>
      <c r="E14" s="33">
        <v>61.415027831360014</v>
      </c>
      <c r="F14" s="33">
        <v>77.742202364560001</v>
      </c>
      <c r="G14" s="33">
        <v>811.18273853070014</v>
      </c>
      <c r="H14" s="33">
        <v>728.97301372958998</v>
      </c>
      <c r="I14" s="33">
        <v>472.23377829655993</v>
      </c>
      <c r="J14" s="33">
        <v>623.63076168584007</v>
      </c>
      <c r="K14" s="33">
        <v>393.85754359204003</v>
      </c>
      <c r="L14" s="33">
        <v>462.74730830891997</v>
      </c>
      <c r="M14" s="33">
        <v>410.87109385800005</v>
      </c>
      <c r="N14" s="33">
        <v>417.62211465433001</v>
      </c>
      <c r="O14" s="33">
        <v>459.12300654974666</v>
      </c>
      <c r="P14" s="33">
        <v>3.2134093204003751</v>
      </c>
      <c r="Q14" s="33">
        <v>402.40534652571176</v>
      </c>
      <c r="R14" s="33">
        <v>500.25340752292885</v>
      </c>
      <c r="S14" s="33">
        <v>122.0552046794611</v>
      </c>
      <c r="T14" s="33">
        <v>31.260551351871445</v>
      </c>
      <c r="U14" s="33">
        <v>6.4603847014478628</v>
      </c>
    </row>
    <row r="15" spans="2:21" x14ac:dyDescent="0.2">
      <c r="B15" s="34"/>
      <c r="C15" s="51" t="s">
        <v>36</v>
      </c>
      <c r="D15" s="35">
        <v>167.86679239153</v>
      </c>
      <c r="E15" s="35">
        <v>534.69731848980007</v>
      </c>
      <c r="F15" s="35">
        <v>835.85855645794015</v>
      </c>
      <c r="G15" s="35">
        <v>466.76103381544999</v>
      </c>
      <c r="H15" s="35">
        <v>550.40013698064013</v>
      </c>
      <c r="I15" s="35">
        <v>160.22535838277</v>
      </c>
      <c r="J15" s="35">
        <v>700.20416030148999</v>
      </c>
      <c r="K15" s="35">
        <v>896.28559020292005</v>
      </c>
      <c r="L15" s="35">
        <v>409.82773622474997</v>
      </c>
      <c r="M15" s="35">
        <v>290.10214166837</v>
      </c>
      <c r="N15" s="35">
        <v>355.57272527831975</v>
      </c>
      <c r="O15" s="35">
        <v>199.42960064827</v>
      </c>
      <c r="P15" s="35">
        <v>90.247552338861425</v>
      </c>
      <c r="Q15" s="35">
        <v>201.79347681622002</v>
      </c>
      <c r="R15" s="35">
        <v>100.04901237473861</v>
      </c>
      <c r="S15" s="35">
        <v>336.63961349787996</v>
      </c>
      <c r="T15" s="35">
        <v>75.317654836000003</v>
      </c>
      <c r="U15" s="35">
        <v>15.116793459076598</v>
      </c>
    </row>
    <row r="16" spans="2:21" x14ac:dyDescent="0.2">
      <c r="B16" s="31"/>
      <c r="C16" s="52" t="s">
        <v>34</v>
      </c>
      <c r="D16" s="33">
        <v>78.377421308020004</v>
      </c>
      <c r="E16" s="33">
        <v>461.61627815558006</v>
      </c>
      <c r="F16" s="33">
        <v>779.04370190502016</v>
      </c>
      <c r="G16" s="33">
        <v>105.96190617358999</v>
      </c>
      <c r="H16" s="33">
        <v>131.49186268872</v>
      </c>
      <c r="I16" s="33">
        <v>28.336369259729999</v>
      </c>
      <c r="J16" s="33">
        <v>448.628105619</v>
      </c>
      <c r="K16" s="33">
        <v>555.65056635642009</v>
      </c>
      <c r="L16" s="33">
        <v>114.218484905</v>
      </c>
      <c r="M16" s="33">
        <v>54.508587387829998</v>
      </c>
      <c r="N16" s="33">
        <v>197.32615469108984</v>
      </c>
      <c r="O16" s="33">
        <v>107.24149851877</v>
      </c>
      <c r="P16" s="33">
        <v>65.107246605422631</v>
      </c>
      <c r="Q16" s="33">
        <v>186.44543885440001</v>
      </c>
      <c r="R16" s="33">
        <v>84.247715475627501</v>
      </c>
      <c r="S16" s="33">
        <v>109.69758255035001</v>
      </c>
      <c r="T16" s="33">
        <v>0</v>
      </c>
      <c r="U16" s="33">
        <v>9.58251953125E-3</v>
      </c>
    </row>
    <row r="17" spans="2:21" x14ac:dyDescent="0.2">
      <c r="B17" s="31"/>
      <c r="C17" s="52" t="s">
        <v>35</v>
      </c>
      <c r="D17" s="33">
        <v>89.489371083509994</v>
      </c>
      <c r="E17" s="33">
        <v>73.081040334220006</v>
      </c>
      <c r="F17" s="33">
        <v>56.814854552920004</v>
      </c>
      <c r="G17" s="33">
        <v>360.79912764185997</v>
      </c>
      <c r="H17" s="33">
        <v>418.90827429192007</v>
      </c>
      <c r="I17" s="33">
        <v>131.88898912304001</v>
      </c>
      <c r="J17" s="33">
        <v>251.57605468248997</v>
      </c>
      <c r="K17" s="33">
        <v>340.63502384649996</v>
      </c>
      <c r="L17" s="33">
        <v>295.60925131975</v>
      </c>
      <c r="M17" s="33">
        <v>235.59355428054002</v>
      </c>
      <c r="N17" s="33">
        <v>158.24657058722991</v>
      </c>
      <c r="O17" s="33">
        <v>92.188102129499995</v>
      </c>
      <c r="P17" s="33">
        <v>25.140305733438787</v>
      </c>
      <c r="Q17" s="33">
        <v>15.348037961819999</v>
      </c>
      <c r="R17" s="33">
        <v>15.801296899111103</v>
      </c>
      <c r="S17" s="33">
        <v>226.94203094752999</v>
      </c>
      <c r="T17" s="33">
        <v>75.317654836000003</v>
      </c>
      <c r="U17" s="33">
        <v>15.107210939545348</v>
      </c>
    </row>
    <row r="18" spans="2:21" x14ac:dyDescent="0.2">
      <c r="B18" s="34" t="s">
        <v>37</v>
      </c>
      <c r="C18" s="51" t="s">
        <v>210</v>
      </c>
      <c r="D18" s="35">
        <v>1942.2525874221401</v>
      </c>
      <c r="E18" s="35">
        <v>3300.7225569580501</v>
      </c>
      <c r="F18" s="35">
        <v>3540.9917740600695</v>
      </c>
      <c r="G18" s="35">
        <v>3022.5881673634699</v>
      </c>
      <c r="H18" s="35">
        <v>3697.2974867520697</v>
      </c>
      <c r="I18" s="35">
        <v>3658.7682825307993</v>
      </c>
      <c r="J18" s="35">
        <v>4375.3599985415094</v>
      </c>
      <c r="K18" s="35">
        <v>3339.3806521501601</v>
      </c>
      <c r="L18" s="35">
        <v>4923.4401091400305</v>
      </c>
      <c r="M18" s="35">
        <v>6038.9479593384212</v>
      </c>
      <c r="N18" s="35">
        <v>5917.0095977407991</v>
      </c>
      <c r="O18" s="35">
        <v>8528.7429944929863</v>
      </c>
      <c r="P18" s="35">
        <v>10019.282125902246</v>
      </c>
      <c r="Q18" s="35">
        <v>10111.795939057576</v>
      </c>
      <c r="R18" s="35">
        <v>10030.060191933693</v>
      </c>
      <c r="S18" s="35">
        <v>10870.835103049416</v>
      </c>
      <c r="T18" s="35">
        <v>9974.8912490128805</v>
      </c>
      <c r="U18" s="35">
        <v>10676.491738222008</v>
      </c>
    </row>
    <row r="19" spans="2:21" ht="14.25" customHeight="1" x14ac:dyDescent="0.2">
      <c r="B19" s="36" t="s">
        <v>38</v>
      </c>
      <c r="C19" s="53" t="s">
        <v>41</v>
      </c>
      <c r="D19" s="37">
        <v>4987.7518180534607</v>
      </c>
      <c r="E19" s="37">
        <v>4866.8538784800494</v>
      </c>
      <c r="F19" s="37">
        <v>6146.0473232266595</v>
      </c>
      <c r="G19" s="37">
        <v>5426.1446585783906</v>
      </c>
      <c r="H19" s="37">
        <v>7502.3324288861595</v>
      </c>
      <c r="I19" s="37">
        <v>6258.9816052022697</v>
      </c>
      <c r="J19" s="37">
        <v>7401.1582082278792</v>
      </c>
      <c r="K19" s="37">
        <v>4674.3855404684</v>
      </c>
      <c r="L19" s="37">
        <v>7479.8991536014</v>
      </c>
      <c r="M19" s="37">
        <v>9409.2394478885508</v>
      </c>
      <c r="N19" s="37">
        <v>12086.365039198878</v>
      </c>
      <c r="O19" s="37">
        <v>15054.880055507696</v>
      </c>
      <c r="P19" s="37">
        <v>18569.380396421373</v>
      </c>
      <c r="Q19" s="37">
        <v>17404.710638856632</v>
      </c>
      <c r="R19" s="37">
        <v>16710.294091753822</v>
      </c>
      <c r="S19" s="37">
        <v>17642.152874531534</v>
      </c>
      <c r="T19" s="37">
        <v>17421.63418190063</v>
      </c>
      <c r="U19" s="37">
        <v>18052.156547376344</v>
      </c>
    </row>
    <row r="20" spans="2:21" ht="14.25" customHeight="1" x14ac:dyDescent="0.2">
      <c r="B20" s="40" t="s">
        <v>40</v>
      </c>
      <c r="C20" s="54" t="s">
        <v>39</v>
      </c>
      <c r="D20" s="41">
        <v>5212.2826345169506</v>
      </c>
      <c r="E20" s="41">
        <v>5541.53013844816</v>
      </c>
      <c r="F20" s="41">
        <v>7164.6731084269995</v>
      </c>
      <c r="G20" s="41">
        <v>6994.9488182090499</v>
      </c>
      <c r="H20" s="41">
        <v>9048.5506680419385</v>
      </c>
      <c r="I20" s="41">
        <v>7105.6713997713896</v>
      </c>
      <c r="J20" s="41">
        <v>8933.8569916432498</v>
      </c>
      <c r="K20" s="41">
        <v>6131.4518595519703</v>
      </c>
      <c r="L20" s="41">
        <v>8447.2012694147706</v>
      </c>
      <c r="M20" s="41">
        <v>10190.61594176176</v>
      </c>
      <c r="N20" s="41">
        <v>12942.900169343968</v>
      </c>
      <c r="O20" s="41">
        <v>15877.548500890032</v>
      </c>
      <c r="P20" s="41">
        <v>18663.00108413642</v>
      </c>
      <c r="Q20" s="41">
        <v>18064.762120218627</v>
      </c>
      <c r="R20" s="41">
        <v>17380.338975135866</v>
      </c>
      <c r="S20" s="41">
        <v>18122.192857793234</v>
      </c>
      <c r="T20" s="41">
        <v>17528.25028553445</v>
      </c>
      <c r="U20" s="41">
        <v>18073.733725537018</v>
      </c>
    </row>
    <row r="21" spans="2:21" ht="14.25" customHeight="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ht="14.25" customHeight="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ht="14.25" customHeight="1" x14ac:dyDescent="0.2">
      <c r="B23" s="36" t="s">
        <v>46</v>
      </c>
      <c r="C23" s="53" t="s">
        <v>47</v>
      </c>
      <c r="D23" s="39">
        <v>10.302092335430018</v>
      </c>
      <c r="E23" s="39">
        <v>8.8308219443331968</v>
      </c>
      <c r="F23" s="39">
        <v>10.732302186954898</v>
      </c>
      <c r="G23" s="39">
        <v>9.7498594551397595</v>
      </c>
      <c r="H23" s="39">
        <v>11.074370069972041</v>
      </c>
      <c r="I23" s="39">
        <v>7.6016674297546567</v>
      </c>
      <c r="J23" s="39">
        <v>8.43429282946318</v>
      </c>
      <c r="K23" s="39">
        <v>5.232545019493017</v>
      </c>
      <c r="L23" s="39">
        <v>6.7420557017591962</v>
      </c>
      <c r="M23" s="39">
        <v>7.1741930777545608</v>
      </c>
      <c r="N23" s="39">
        <v>8.642469204182099</v>
      </c>
      <c r="O23" s="39">
        <v>10.493241157960684</v>
      </c>
      <c r="P23" s="39">
        <v>11.268620233990136</v>
      </c>
      <c r="Q23" s="39">
        <v>9.5600727057473183</v>
      </c>
      <c r="R23" s="39">
        <v>8.8242416602456366</v>
      </c>
      <c r="S23" s="39">
        <v>8.7295920493991677</v>
      </c>
      <c r="T23" s="39">
        <v>8.3298826120737921</v>
      </c>
      <c r="U23" s="39">
        <v>7.8815814118353753</v>
      </c>
    </row>
    <row r="24" spans="2:21" ht="14.25" customHeight="1" x14ac:dyDescent="0.2">
      <c r="B24" s="40" t="s">
        <v>48</v>
      </c>
      <c r="C24" s="54" t="s">
        <v>130</v>
      </c>
      <c r="D24" s="42">
        <v>14.649458634051642</v>
      </c>
      <c r="E24" s="42">
        <v>11.770157677302496</v>
      </c>
      <c r="F24" s="42">
        <v>14.034116195359617</v>
      </c>
      <c r="G24" s="42">
        <v>12.220171112322125</v>
      </c>
      <c r="H24" s="42">
        <v>13.685632622678368</v>
      </c>
      <c r="I24" s="42">
        <v>10.108643861031533</v>
      </c>
      <c r="J24" s="42">
        <v>11.04765031625465</v>
      </c>
      <c r="K24" s="42">
        <v>6.0036271019743657</v>
      </c>
      <c r="L24" s="42">
        <v>8.6566052829191609</v>
      </c>
      <c r="M24" s="42">
        <v>8.9602285405361624</v>
      </c>
      <c r="N24" s="42">
        <v>11.000789120206475</v>
      </c>
      <c r="O24" s="42">
        <v>12.96432410602057</v>
      </c>
      <c r="P24" s="42">
        <v>14.371674488034589</v>
      </c>
      <c r="Q24" s="42">
        <v>12.05148019547533</v>
      </c>
      <c r="R24" s="42">
        <v>10.711106500090809</v>
      </c>
      <c r="S24" s="42">
        <v>10.983923139297749</v>
      </c>
      <c r="T24" s="42">
        <v>10.641119721279892</v>
      </c>
      <c r="U24" s="42">
        <v>10.067617744785442</v>
      </c>
    </row>
    <row r="25" spans="2:21" s="9" customFormat="1" x14ac:dyDescent="0.2">
      <c r="B25" s="10" t="s">
        <v>137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s="9" customFormat="1" x14ac:dyDescent="0.2"/>
    <row r="27" spans="2:21" s="9" customFormat="1" x14ac:dyDescent="0.2"/>
    <row r="28" spans="2:21" s="9" customFormat="1" x14ac:dyDescent="0.2"/>
    <row r="29" spans="2:21" s="9" customFormat="1" x14ac:dyDescent="0.2"/>
    <row r="30" spans="2:21" s="9" customFormat="1" x14ac:dyDescent="0.2"/>
    <row r="31" spans="2:21" s="20" customFormat="1" ht="12" thickBot="1" x14ac:dyDescent="0.25"/>
    <row r="32" spans="2:21" s="9" customFormat="1" x14ac:dyDescent="0.2"/>
    <row r="33" spans="2:21" s="9" customFormat="1" x14ac:dyDescent="0.2"/>
    <row r="34" spans="2:21" s="9" customFormat="1" x14ac:dyDescent="0.2"/>
    <row r="35" spans="2:21" ht="18" x14ac:dyDescent="0.2">
      <c r="B35" s="65" t="s">
        <v>211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2:21" x14ac:dyDescent="0.2">
      <c r="B36" s="64" t="s">
        <v>131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</row>
    <row r="37" spans="2:21" ht="22.5" x14ac:dyDescent="0.2">
      <c r="B37" s="68"/>
      <c r="C37" s="66" t="s">
        <v>0</v>
      </c>
      <c r="D37" s="30" t="s">
        <v>1</v>
      </c>
      <c r="E37" s="30" t="s">
        <v>2</v>
      </c>
      <c r="F37" s="30" t="s">
        <v>3</v>
      </c>
      <c r="G37" s="30" t="s">
        <v>4</v>
      </c>
      <c r="H37" s="30" t="s">
        <v>5</v>
      </c>
      <c r="I37" s="30" t="s">
        <v>6</v>
      </c>
      <c r="J37" s="30" t="s">
        <v>7</v>
      </c>
      <c r="K37" s="30" t="s">
        <v>8</v>
      </c>
      <c r="L37" s="30" t="s">
        <v>9</v>
      </c>
      <c r="M37" s="30" t="s">
        <v>10</v>
      </c>
      <c r="N37" s="30" t="s">
        <v>11</v>
      </c>
      <c r="O37" s="30" t="s">
        <v>12</v>
      </c>
      <c r="P37" s="30" t="s">
        <v>71</v>
      </c>
      <c r="Q37" s="30" t="s">
        <v>111</v>
      </c>
      <c r="R37" s="30" t="s">
        <v>120</v>
      </c>
      <c r="S37" s="30" t="s">
        <v>125</v>
      </c>
      <c r="T37" s="30" t="s">
        <v>138</v>
      </c>
      <c r="U37" s="30" t="s">
        <v>143</v>
      </c>
    </row>
    <row r="38" spans="2:21" ht="27.75" customHeight="1" thickBot="1" x14ac:dyDescent="0.25">
      <c r="B38" s="69"/>
      <c r="C38" s="67"/>
      <c r="D38" s="55" t="s">
        <v>13</v>
      </c>
      <c r="E38" s="55" t="s">
        <v>14</v>
      </c>
      <c r="F38" s="55" t="s">
        <v>15</v>
      </c>
      <c r="G38" s="55" t="s">
        <v>16</v>
      </c>
      <c r="H38" s="55" t="s">
        <v>17</v>
      </c>
      <c r="I38" s="55" t="s">
        <v>18</v>
      </c>
      <c r="J38" s="55" t="s">
        <v>19</v>
      </c>
      <c r="K38" s="55" t="s">
        <v>20</v>
      </c>
      <c r="L38" s="55" t="s">
        <v>21</v>
      </c>
      <c r="M38" s="55" t="s">
        <v>22</v>
      </c>
      <c r="N38" s="55" t="s">
        <v>23</v>
      </c>
      <c r="O38" s="55" t="s">
        <v>24</v>
      </c>
      <c r="P38" s="55" t="s">
        <v>70</v>
      </c>
      <c r="Q38" s="55" t="s">
        <v>112</v>
      </c>
      <c r="R38" s="55" t="s">
        <v>121</v>
      </c>
      <c r="S38" s="55" t="s">
        <v>126</v>
      </c>
      <c r="T38" s="55" t="s">
        <v>139</v>
      </c>
      <c r="U38" s="55" t="s">
        <v>144</v>
      </c>
    </row>
    <row r="39" spans="2:21" x14ac:dyDescent="0.2">
      <c r="B39" s="34" t="s">
        <v>25</v>
      </c>
      <c r="C39" s="51" t="s">
        <v>26</v>
      </c>
      <c r="D39" s="35">
        <v>2886.3835454406503</v>
      </c>
      <c r="E39" s="35">
        <v>1313.4950082412402</v>
      </c>
      <c r="F39" s="35">
        <v>2385.2594664376597</v>
      </c>
      <c r="G39" s="35">
        <v>2174.9564022143995</v>
      </c>
      <c r="H39" s="35">
        <v>3186.4270970517</v>
      </c>
      <c r="I39" s="35">
        <v>2330.2351420521904</v>
      </c>
      <c r="J39" s="35">
        <v>2509.50787241035</v>
      </c>
      <c r="K39" s="35">
        <v>1137.51058549202</v>
      </c>
      <c r="L39" s="35">
        <v>2429.574811902</v>
      </c>
      <c r="M39" s="35">
        <v>3058.9265331120791</v>
      </c>
      <c r="N39" s="35">
        <v>5743.9307427290487</v>
      </c>
      <c r="O39" s="35">
        <v>6192.7016276170443</v>
      </c>
      <c r="P39" s="35">
        <v>8043.7161140217977</v>
      </c>
      <c r="Q39" s="35">
        <v>6934.6643272576457</v>
      </c>
      <c r="R39" s="35">
        <v>6387.8425191717888</v>
      </c>
      <c r="S39" s="35">
        <v>6480.7897485554286</v>
      </c>
      <c r="T39" s="35">
        <v>7152.1068653405191</v>
      </c>
      <c r="U39" s="35">
        <v>7053.9111768051825</v>
      </c>
    </row>
    <row r="40" spans="2:21" x14ac:dyDescent="0.2">
      <c r="B40" s="32"/>
      <c r="C40" s="52" t="s">
        <v>27</v>
      </c>
      <c r="D40" s="33">
        <v>255.56810428569</v>
      </c>
      <c r="E40" s="33">
        <v>178.49591423204001</v>
      </c>
      <c r="F40" s="33">
        <v>192.81248637978996</v>
      </c>
      <c r="G40" s="33">
        <v>192.22001415706998</v>
      </c>
      <c r="H40" s="33">
        <v>330.70108391945996</v>
      </c>
      <c r="I40" s="33">
        <v>151.04804870038998</v>
      </c>
      <c r="J40" s="33">
        <v>99.441434861720012</v>
      </c>
      <c r="K40" s="33">
        <v>66.446618456899998</v>
      </c>
      <c r="L40" s="33">
        <v>88.08599091194003</v>
      </c>
      <c r="M40" s="33">
        <v>141.29855350347003</v>
      </c>
      <c r="N40" s="33">
        <v>101.88878599020001</v>
      </c>
      <c r="O40" s="33">
        <v>119.23711202747</v>
      </c>
      <c r="P40" s="33">
        <v>337.35915897785873</v>
      </c>
      <c r="Q40" s="33">
        <v>185.62678372609003</v>
      </c>
      <c r="R40" s="33">
        <v>238.78855051079003</v>
      </c>
      <c r="S40" s="33">
        <v>346.1687024850101</v>
      </c>
      <c r="T40" s="33">
        <v>628.02128498246964</v>
      </c>
      <c r="U40" s="33">
        <v>563.77217224289052</v>
      </c>
    </row>
    <row r="41" spans="2:21" x14ac:dyDescent="0.2">
      <c r="B41" s="32"/>
      <c r="C41" s="52" t="s">
        <v>28</v>
      </c>
      <c r="D41" s="33">
        <v>463.2429528906701</v>
      </c>
      <c r="E41" s="33">
        <v>347.96518570532004</v>
      </c>
      <c r="F41" s="33">
        <v>618.63695683284016</v>
      </c>
      <c r="G41" s="33">
        <v>621.65230437420007</v>
      </c>
      <c r="H41" s="33">
        <v>937.08697831183008</v>
      </c>
      <c r="I41" s="33">
        <v>970.71758557786029</v>
      </c>
      <c r="J41" s="33">
        <v>834.19844806965989</v>
      </c>
      <c r="K41" s="33">
        <v>430.71334131746005</v>
      </c>
      <c r="L41" s="33">
        <v>482.04419299943004</v>
      </c>
      <c r="M41" s="33">
        <v>717.66071716430019</v>
      </c>
      <c r="N41" s="33">
        <v>683.71673479120011</v>
      </c>
      <c r="O41" s="33">
        <v>730.97284923505458</v>
      </c>
      <c r="P41" s="33">
        <v>852.6853968871111</v>
      </c>
      <c r="Q41" s="33">
        <v>817.70174109449658</v>
      </c>
      <c r="R41" s="33">
        <v>1012.9346917571173</v>
      </c>
      <c r="S41" s="33">
        <v>988.67002467366433</v>
      </c>
      <c r="T41" s="33">
        <v>1368.1199997113222</v>
      </c>
      <c r="U41" s="33">
        <v>1323.884422434704</v>
      </c>
    </row>
    <row r="42" spans="2:21" x14ac:dyDescent="0.2">
      <c r="B42" s="32"/>
      <c r="C42" s="52" t="s">
        <v>29</v>
      </c>
      <c r="D42" s="33">
        <v>2165.7031568966304</v>
      </c>
      <c r="E42" s="33">
        <v>784.21603766771</v>
      </c>
      <c r="F42" s="33">
        <v>1570.6951557130101</v>
      </c>
      <c r="G42" s="33">
        <v>1356.3950826375396</v>
      </c>
      <c r="H42" s="33">
        <v>1914.6312486266897</v>
      </c>
      <c r="I42" s="33">
        <v>1200.9536128147899</v>
      </c>
      <c r="J42" s="33">
        <v>1572.5183512045701</v>
      </c>
      <c r="K42" s="33">
        <v>639.12877176986012</v>
      </c>
      <c r="L42" s="33">
        <v>1858.5629633838998</v>
      </c>
      <c r="M42" s="33">
        <v>2199.3850226946092</v>
      </c>
      <c r="N42" s="33">
        <v>4957.361409601649</v>
      </c>
      <c r="O42" s="33">
        <v>5326.4740572355204</v>
      </c>
      <c r="P42" s="33">
        <v>6852.9681523008276</v>
      </c>
      <c r="Q42" s="33">
        <v>5929.8621128830591</v>
      </c>
      <c r="R42" s="33">
        <v>5135.2338918348814</v>
      </c>
      <c r="S42" s="33">
        <v>5141.5342977407545</v>
      </c>
      <c r="T42" s="33">
        <v>5154.8451161197272</v>
      </c>
      <c r="U42" s="33">
        <v>5158.7428922495883</v>
      </c>
    </row>
    <row r="43" spans="2:21" x14ac:dyDescent="0.2">
      <c r="B43" s="32"/>
      <c r="C43" s="52" t="s">
        <v>30</v>
      </c>
      <c r="D43" s="33">
        <v>1.8693313676600001</v>
      </c>
      <c r="E43" s="33">
        <v>2.8178706361700003</v>
      </c>
      <c r="F43" s="33">
        <v>3.11486751202</v>
      </c>
      <c r="G43" s="33">
        <v>4.6890010455899995</v>
      </c>
      <c r="H43" s="33">
        <v>4.0077861937200003</v>
      </c>
      <c r="I43" s="33">
        <v>7.5158949591499997</v>
      </c>
      <c r="J43" s="33">
        <v>3.3496382743999997</v>
      </c>
      <c r="K43" s="33">
        <v>1.2218539478000001</v>
      </c>
      <c r="L43" s="33">
        <v>0.88166460673000002</v>
      </c>
      <c r="M43" s="33">
        <v>0.58223974970000003</v>
      </c>
      <c r="N43" s="33">
        <v>0.96381234599999988</v>
      </c>
      <c r="O43" s="33">
        <v>16.017609118999999</v>
      </c>
      <c r="P43" s="33">
        <v>0.70340585600000005</v>
      </c>
      <c r="Q43" s="33">
        <v>1.4736895540000001</v>
      </c>
      <c r="R43" s="33">
        <v>0.88538506900000002</v>
      </c>
      <c r="S43" s="33">
        <v>4.4167236560000003</v>
      </c>
      <c r="T43" s="33">
        <v>1.120464527</v>
      </c>
      <c r="U43" s="33">
        <v>7.5116898779999994</v>
      </c>
    </row>
    <row r="44" spans="2:21" x14ac:dyDescent="0.2">
      <c r="B44" s="34" t="s">
        <v>31</v>
      </c>
      <c r="C44" s="51" t="s">
        <v>32</v>
      </c>
      <c r="D44" s="35">
        <v>224.49134337863001</v>
      </c>
      <c r="E44" s="35">
        <v>674.1768872706001</v>
      </c>
      <c r="F44" s="35">
        <v>1017.8848360150801</v>
      </c>
      <c r="G44" s="35">
        <v>1568.68428905166</v>
      </c>
      <c r="H44" s="35">
        <v>1546.1070950547801</v>
      </c>
      <c r="I44" s="35">
        <v>845.45516094911989</v>
      </c>
      <c r="J44" s="35">
        <v>1531.0225448983701</v>
      </c>
      <c r="K44" s="35">
        <v>1456.2054180865703</v>
      </c>
      <c r="L44" s="35">
        <v>966.17646517836988</v>
      </c>
      <c r="M44" s="35">
        <v>780.8381031112101</v>
      </c>
      <c r="N44" s="35">
        <v>855.45891681009016</v>
      </c>
      <c r="O44" s="35">
        <v>822.66844538133535</v>
      </c>
      <c r="P44" s="35">
        <v>93.620687715044753</v>
      </c>
      <c r="Q44" s="35">
        <v>679.06534059699618</v>
      </c>
      <c r="R44" s="35">
        <v>670.00787998327405</v>
      </c>
      <c r="S44" s="35">
        <v>480.03998326169926</v>
      </c>
      <c r="T44" s="35">
        <v>106.61610363382081</v>
      </c>
      <c r="U44" s="35">
        <v>21.577178160676645</v>
      </c>
    </row>
    <row r="45" spans="2:21" x14ac:dyDescent="0.2">
      <c r="B45" s="34"/>
      <c r="C45" s="51" t="s">
        <v>33</v>
      </c>
      <c r="D45" s="35">
        <v>56.664024071100002</v>
      </c>
      <c r="E45" s="35">
        <v>139.56054623031002</v>
      </c>
      <c r="F45" s="35">
        <v>182.1212706984</v>
      </c>
      <c r="G45" s="35">
        <v>1101.9415342392101</v>
      </c>
      <c r="H45" s="35">
        <v>995.76159158214</v>
      </c>
      <c r="I45" s="35">
        <v>686.06561248834987</v>
      </c>
      <c r="J45" s="35">
        <v>832.02068747388012</v>
      </c>
      <c r="K45" s="35">
        <v>560.50442788365012</v>
      </c>
      <c r="L45" s="35">
        <v>556.87419566261997</v>
      </c>
      <c r="M45" s="35">
        <v>491.11150655784002</v>
      </c>
      <c r="N45" s="35">
        <v>500.27934596077012</v>
      </c>
      <c r="O45" s="35">
        <v>623.23884473306532</v>
      </c>
      <c r="P45" s="35">
        <v>3.3731353761833232</v>
      </c>
      <c r="Q45" s="35">
        <v>458.25800454577615</v>
      </c>
      <c r="R45" s="35">
        <v>570.0273292235355</v>
      </c>
      <c r="S45" s="35">
        <v>143.40036976381933</v>
      </c>
      <c r="T45" s="35">
        <v>31.298448797820807</v>
      </c>
      <c r="U45" s="35">
        <v>6.4603847016000451</v>
      </c>
    </row>
    <row r="46" spans="2:21" x14ac:dyDescent="0.2">
      <c r="B46" s="31"/>
      <c r="C46" s="52" t="s">
        <v>34</v>
      </c>
      <c r="D46" s="33">
        <v>31.86455244359</v>
      </c>
      <c r="E46" s="33">
        <v>78.176808254950004</v>
      </c>
      <c r="F46" s="33">
        <v>104.48192734684</v>
      </c>
      <c r="G46" s="33">
        <v>290.77658953451004</v>
      </c>
      <c r="H46" s="33">
        <v>266.82319212855003</v>
      </c>
      <c r="I46" s="33">
        <v>213.90164378578999</v>
      </c>
      <c r="J46" s="33">
        <v>208.47315671004</v>
      </c>
      <c r="K46" s="33">
        <v>166.70862604061</v>
      </c>
      <c r="L46" s="33">
        <v>94.169532096699996</v>
      </c>
      <c r="M46" s="33">
        <v>80.280229556839998</v>
      </c>
      <c r="N46" s="33">
        <v>82.691731306440005</v>
      </c>
      <c r="O46" s="33">
        <v>164.11583818331863</v>
      </c>
      <c r="P46" s="33">
        <v>0.15972605578294813</v>
      </c>
      <c r="Q46" s="33">
        <v>55.852658020064368</v>
      </c>
      <c r="R46" s="33">
        <v>69.74300948254664</v>
      </c>
      <c r="S46" s="33">
        <v>21.345165084358236</v>
      </c>
      <c r="T46" s="33">
        <v>3.7897445949361681E-2</v>
      </c>
      <c r="U46" s="33">
        <v>1.5218192338943481E-10</v>
      </c>
    </row>
    <row r="47" spans="2:21" x14ac:dyDescent="0.2">
      <c r="B47" s="31"/>
      <c r="C47" s="52" t="s">
        <v>35</v>
      </c>
      <c r="D47" s="33">
        <v>24.799471627510002</v>
      </c>
      <c r="E47" s="33">
        <v>61.383737975360013</v>
      </c>
      <c r="F47" s="33">
        <v>77.639343351560001</v>
      </c>
      <c r="G47" s="33">
        <v>811.16494470470013</v>
      </c>
      <c r="H47" s="33">
        <v>728.93839945359002</v>
      </c>
      <c r="I47" s="33">
        <v>472.16396870255994</v>
      </c>
      <c r="J47" s="33">
        <v>623.54753076384009</v>
      </c>
      <c r="K47" s="33">
        <v>393.79580184304007</v>
      </c>
      <c r="L47" s="33">
        <v>462.70466356591993</v>
      </c>
      <c r="M47" s="33">
        <v>410.83127700100005</v>
      </c>
      <c r="N47" s="33">
        <v>417.58761465433008</v>
      </c>
      <c r="O47" s="33">
        <v>459.12300654974666</v>
      </c>
      <c r="P47" s="33">
        <v>3.2134093204003751</v>
      </c>
      <c r="Q47" s="33">
        <v>402.40534652571176</v>
      </c>
      <c r="R47" s="33">
        <v>500.28431974098885</v>
      </c>
      <c r="S47" s="33">
        <v>122.0552046794611</v>
      </c>
      <c r="T47" s="33">
        <v>31.260551351871445</v>
      </c>
      <c r="U47" s="33">
        <v>6.4603847014478628</v>
      </c>
    </row>
    <row r="48" spans="2:21" x14ac:dyDescent="0.2">
      <c r="B48" s="34"/>
      <c r="C48" s="51" t="s">
        <v>36</v>
      </c>
      <c r="D48" s="35">
        <v>167.82731930752999</v>
      </c>
      <c r="E48" s="35">
        <v>534.61634104029008</v>
      </c>
      <c r="F48" s="35">
        <v>835.76356531668011</v>
      </c>
      <c r="G48" s="35">
        <v>466.74275481245002</v>
      </c>
      <c r="H48" s="35">
        <v>550.34550347264008</v>
      </c>
      <c r="I48" s="35">
        <v>159.38954846077002</v>
      </c>
      <c r="J48" s="35">
        <v>699.00185742449003</v>
      </c>
      <c r="K48" s="35">
        <v>895.70099020292002</v>
      </c>
      <c r="L48" s="35">
        <v>409.30226951574997</v>
      </c>
      <c r="M48" s="35">
        <v>289.72659655337003</v>
      </c>
      <c r="N48" s="35">
        <v>355.17957084932004</v>
      </c>
      <c r="O48" s="35">
        <v>199.42960064827</v>
      </c>
      <c r="P48" s="35">
        <v>90.247552338861425</v>
      </c>
      <c r="Q48" s="35">
        <v>220.80733605122003</v>
      </c>
      <c r="R48" s="35">
        <v>99.980550759738605</v>
      </c>
      <c r="S48" s="35">
        <v>336.63961349787996</v>
      </c>
      <c r="T48" s="35">
        <v>75.317654836000003</v>
      </c>
      <c r="U48" s="35">
        <v>15.116793459076598</v>
      </c>
    </row>
    <row r="49" spans="2:21" x14ac:dyDescent="0.2">
      <c r="B49" s="31"/>
      <c r="C49" s="52" t="s">
        <v>34</v>
      </c>
      <c r="D49" s="33">
        <v>78.34681304402001</v>
      </c>
      <c r="E49" s="33">
        <v>461.60626613177004</v>
      </c>
      <c r="F49" s="33">
        <v>779.03897755666014</v>
      </c>
      <c r="G49" s="33">
        <v>105.96190617358999</v>
      </c>
      <c r="H49" s="33">
        <v>131.46130769272</v>
      </c>
      <c r="I49" s="33">
        <v>27.729617397729999</v>
      </c>
      <c r="J49" s="33">
        <v>447.74590498200001</v>
      </c>
      <c r="K49" s="33">
        <v>555.44556635642004</v>
      </c>
      <c r="L49" s="33">
        <v>113.96131819599999</v>
      </c>
      <c r="M49" s="33">
        <v>54.356342272829998</v>
      </c>
      <c r="N49" s="33">
        <v>197.06039648509</v>
      </c>
      <c r="O49" s="33">
        <v>107.24149851877</v>
      </c>
      <c r="P49" s="33">
        <v>65.107246605422631</v>
      </c>
      <c r="Q49" s="33">
        <v>205.45929808940002</v>
      </c>
      <c r="R49" s="33">
        <v>84.247715475627501</v>
      </c>
      <c r="S49" s="33">
        <v>109.69758255035001</v>
      </c>
      <c r="T49" s="33">
        <v>0</v>
      </c>
      <c r="U49" s="33">
        <v>9.58251953125E-3</v>
      </c>
    </row>
    <row r="50" spans="2:21" x14ac:dyDescent="0.2">
      <c r="B50" s="31"/>
      <c r="C50" s="52" t="s">
        <v>35</v>
      </c>
      <c r="D50" s="33">
        <v>89.480506263509994</v>
      </c>
      <c r="E50" s="33">
        <v>73.010074908520011</v>
      </c>
      <c r="F50" s="33">
        <v>56.72458776002</v>
      </c>
      <c r="G50" s="33">
        <v>360.78084863885999</v>
      </c>
      <c r="H50" s="33">
        <v>418.88419577992005</v>
      </c>
      <c r="I50" s="33">
        <v>131.65993106304001</v>
      </c>
      <c r="J50" s="33">
        <v>251.25595244248998</v>
      </c>
      <c r="K50" s="33">
        <v>340.25542384649998</v>
      </c>
      <c r="L50" s="33">
        <v>295.34095131974999</v>
      </c>
      <c r="M50" s="33">
        <v>235.37025428054002</v>
      </c>
      <c r="N50" s="33">
        <v>158.11917436423002</v>
      </c>
      <c r="O50" s="33">
        <v>92.188102129499995</v>
      </c>
      <c r="P50" s="33">
        <v>25.140305733438787</v>
      </c>
      <c r="Q50" s="33">
        <v>15.348037961819999</v>
      </c>
      <c r="R50" s="33">
        <v>15.732835284111102</v>
      </c>
      <c r="S50" s="33">
        <v>226.94203094752999</v>
      </c>
      <c r="T50" s="33">
        <v>75.317654836000003</v>
      </c>
      <c r="U50" s="33">
        <v>15.107210939545348</v>
      </c>
    </row>
    <row r="51" spans="2:21" x14ac:dyDescent="0.2">
      <c r="B51" s="34" t="s">
        <v>37</v>
      </c>
      <c r="C51" s="51" t="s">
        <v>210</v>
      </c>
      <c r="D51" s="35">
        <v>1685.21637959893</v>
      </c>
      <c r="E51" s="35">
        <v>2866.2947073314399</v>
      </c>
      <c r="F51" s="35">
        <v>2816.3849182979798</v>
      </c>
      <c r="G51" s="35">
        <v>2306.13056015966</v>
      </c>
      <c r="H51" s="35">
        <v>2870.3285447015796</v>
      </c>
      <c r="I51" s="35">
        <v>2676.3927553191497</v>
      </c>
      <c r="J51" s="35">
        <v>3378.1900329361201</v>
      </c>
      <c r="K51" s="35">
        <v>2328.2629434963501</v>
      </c>
      <c r="L51" s="35">
        <v>3926.7791616606305</v>
      </c>
      <c r="M51" s="35">
        <v>5025.3173312561312</v>
      </c>
      <c r="N51" s="35">
        <v>4739.2982901605083</v>
      </c>
      <c r="O51" s="35">
        <v>7524.3910958090164</v>
      </c>
      <c r="P51" s="35">
        <v>8549.3725660105283</v>
      </c>
      <c r="Q51" s="35">
        <v>9095.8389824259411</v>
      </c>
      <c r="R51" s="35">
        <v>9181.6385113652941</v>
      </c>
      <c r="S51" s="35">
        <v>9576.7464982661659</v>
      </c>
      <c r="T51" s="35">
        <v>8423.5770732527108</v>
      </c>
      <c r="U51" s="35">
        <v>8728.9583551643482</v>
      </c>
    </row>
    <row r="52" spans="2:21" x14ac:dyDescent="0.2">
      <c r="B52" s="36" t="s">
        <v>38</v>
      </c>
      <c r="C52" s="53" t="s">
        <v>41</v>
      </c>
      <c r="D52" s="37">
        <v>4571.5999250395807</v>
      </c>
      <c r="E52" s="37">
        <v>4179.7897155726805</v>
      </c>
      <c r="F52" s="37">
        <v>5201.6443847356386</v>
      </c>
      <c r="G52" s="37">
        <v>4481.08696237406</v>
      </c>
      <c r="H52" s="37">
        <v>6056.7556417532796</v>
      </c>
      <c r="I52" s="37">
        <v>5006.6278973713406</v>
      </c>
      <c r="J52" s="37">
        <v>5887.6979053464702</v>
      </c>
      <c r="K52" s="37">
        <v>3465.7735289883699</v>
      </c>
      <c r="L52" s="37">
        <v>6356.35397356263</v>
      </c>
      <c r="M52" s="37">
        <v>8084.2438643682099</v>
      </c>
      <c r="N52" s="37">
        <v>10483.229032889558</v>
      </c>
      <c r="O52" s="37">
        <v>13717.09272342606</v>
      </c>
      <c r="P52" s="37">
        <v>16593.088680032328</v>
      </c>
      <c r="Q52" s="37">
        <v>16030.503309683587</v>
      </c>
      <c r="R52" s="37">
        <v>15569.481030537083</v>
      </c>
      <c r="S52" s="37">
        <v>16057.536246821595</v>
      </c>
      <c r="T52" s="37">
        <v>15575.683938593229</v>
      </c>
      <c r="U52" s="37">
        <v>15782.869531969531</v>
      </c>
    </row>
    <row r="53" spans="2:21" x14ac:dyDescent="0.2">
      <c r="B53" s="40" t="s">
        <v>40</v>
      </c>
      <c r="C53" s="54" t="s">
        <v>39</v>
      </c>
      <c r="D53" s="41">
        <v>4796.0912684182103</v>
      </c>
      <c r="E53" s="41">
        <v>4853.9666028432803</v>
      </c>
      <c r="F53" s="41">
        <v>6219.5292207507191</v>
      </c>
      <c r="G53" s="41">
        <v>6049.77125142572</v>
      </c>
      <c r="H53" s="41">
        <v>7602.8627368080597</v>
      </c>
      <c r="I53" s="41">
        <v>5852.0830583204606</v>
      </c>
      <c r="J53" s="41">
        <v>7418.7204502448403</v>
      </c>
      <c r="K53" s="41">
        <v>4921.9789470749402</v>
      </c>
      <c r="L53" s="41">
        <v>7322.5304387409997</v>
      </c>
      <c r="M53" s="41">
        <v>8865.0819674794202</v>
      </c>
      <c r="N53" s="41">
        <v>11338.687949699648</v>
      </c>
      <c r="O53" s="41">
        <v>14539.761168807396</v>
      </c>
      <c r="P53" s="41">
        <v>16686.709367747371</v>
      </c>
      <c r="Q53" s="41">
        <v>16709.568650280584</v>
      </c>
      <c r="R53" s="41">
        <v>16239.488910520357</v>
      </c>
      <c r="S53" s="41">
        <v>16537.576230083294</v>
      </c>
      <c r="T53" s="41">
        <v>15682.300042227051</v>
      </c>
      <c r="U53" s="41">
        <v>15804.446710130207</v>
      </c>
    </row>
    <row r="54" spans="2:21" x14ac:dyDescent="0.2">
      <c r="B54" s="36" t="s">
        <v>42</v>
      </c>
      <c r="C54" s="53" t="s">
        <v>43</v>
      </c>
      <c r="D54" s="37">
        <v>46414.377968989</v>
      </c>
      <c r="E54" s="37">
        <v>57985.362253691259</v>
      </c>
      <c r="F54" s="37">
        <v>61702.732581472257</v>
      </c>
      <c r="G54" s="37">
        <v>66847.927873191889</v>
      </c>
      <c r="H54" s="37">
        <v>73985.946293500805</v>
      </c>
      <c r="I54" s="37">
        <v>85709.676762473289</v>
      </c>
      <c r="J54" s="37">
        <v>98950.148318853724</v>
      </c>
      <c r="K54" s="37">
        <v>109536.81335213849</v>
      </c>
      <c r="L54" s="37">
        <v>116480.64957380242</v>
      </c>
      <c r="M54" s="37">
        <v>130828.89488854403</v>
      </c>
      <c r="N54" s="37">
        <v>137151.1450499646</v>
      </c>
      <c r="O54" s="37">
        <v>138418.65230050098</v>
      </c>
      <c r="P54" s="37">
        <v>152372.00740684191</v>
      </c>
      <c r="Q54" s="37">
        <v>174554.99332499117</v>
      </c>
      <c r="R54" s="37">
        <v>185546.86091126842</v>
      </c>
      <c r="S54" s="37">
        <v>195336.06809172803</v>
      </c>
      <c r="T54" s="37">
        <v>197068.4696569787</v>
      </c>
      <c r="U54" s="37">
        <v>214699.20993375542</v>
      </c>
    </row>
    <row r="55" spans="2:21" x14ac:dyDescent="0.2">
      <c r="B55" s="40" t="s">
        <v>44</v>
      </c>
      <c r="C55" s="54" t="s">
        <v>45</v>
      </c>
      <c r="D55" s="41">
        <v>29906.520153204998</v>
      </c>
      <c r="E55" s="41">
        <v>36586.252845606265</v>
      </c>
      <c r="F55" s="41">
        <v>38742.987180324541</v>
      </c>
      <c r="G55" s="41">
        <v>39511.733357603895</v>
      </c>
      <c r="H55" s="41">
        <v>47101.864460115823</v>
      </c>
      <c r="I55" s="41">
        <v>54155.828541050272</v>
      </c>
      <c r="J55" s="41">
        <v>60023.18807573372</v>
      </c>
      <c r="K55" s="41">
        <v>70219.875279536485</v>
      </c>
      <c r="L55" s="41">
        <v>77598.646321949418</v>
      </c>
      <c r="M55" s="41">
        <v>93798.578877325024</v>
      </c>
      <c r="N55" s="41">
        <v>97262.292658230625</v>
      </c>
      <c r="O55" s="41">
        <v>103233.848442352</v>
      </c>
      <c r="P55" s="41">
        <v>115962.19572250691</v>
      </c>
      <c r="Q55" s="41">
        <v>130015.55403442714</v>
      </c>
      <c r="R55" s="41">
        <v>144595.6751648254</v>
      </c>
      <c r="S55" s="41">
        <v>148360.63852523602</v>
      </c>
      <c r="T55" s="41">
        <v>150363.55337310271</v>
      </c>
      <c r="U55" s="41">
        <v>164693.79028245743</v>
      </c>
    </row>
    <row r="56" spans="2:21" x14ac:dyDescent="0.2">
      <c r="B56" s="36" t="s">
        <v>46</v>
      </c>
      <c r="C56" s="53" t="s">
        <v>47</v>
      </c>
      <c r="D56" s="39">
        <v>10.333201646314508</v>
      </c>
      <c r="E56" s="39">
        <v>8.3710205717207256</v>
      </c>
      <c r="F56" s="39">
        <v>10.079827846422289</v>
      </c>
      <c r="G56" s="39">
        <v>9.0500505309632295</v>
      </c>
      <c r="H56" s="39">
        <v>10.276090416749758</v>
      </c>
      <c r="I56" s="39">
        <v>6.8277973729130998</v>
      </c>
      <c r="J56" s="39">
        <v>7.4974323700243453</v>
      </c>
      <c r="K56" s="39">
        <v>4.4934472680447461</v>
      </c>
      <c r="L56" s="39">
        <v>6.2864780249198615</v>
      </c>
      <c r="M56" s="39">
        <v>6.7760887035175035</v>
      </c>
      <c r="N56" s="39">
        <v>8.2672936821409166</v>
      </c>
      <c r="O56" s="39">
        <v>10.504192120901592</v>
      </c>
      <c r="P56" s="39">
        <v>10.95129587890308</v>
      </c>
      <c r="Q56" s="39">
        <v>9.5726672333974783</v>
      </c>
      <c r="R56" s="39">
        <v>8.7522304773920965</v>
      </c>
      <c r="S56" s="39">
        <v>8.7295920493991677</v>
      </c>
      <c r="T56" s="39">
        <v>8.3298826120737921</v>
      </c>
      <c r="U56" s="39">
        <v>7.8815814118353753</v>
      </c>
    </row>
    <row r="57" spans="2:21" x14ac:dyDescent="0.2">
      <c r="B57" s="40" t="s">
        <v>48</v>
      </c>
      <c r="C57" s="54" t="s">
        <v>130</v>
      </c>
      <c r="D57" s="42">
        <v>15.28629844468767</v>
      </c>
      <c r="E57" s="42">
        <v>11.424481575665494</v>
      </c>
      <c r="F57" s="42">
        <v>13.426028200988258</v>
      </c>
      <c r="G57" s="42">
        <v>11.341155098961737</v>
      </c>
      <c r="H57" s="42">
        <v>12.858844784970081</v>
      </c>
      <c r="I57" s="42">
        <v>9.2448551379401422</v>
      </c>
      <c r="J57" s="42">
        <v>9.8090389632715276</v>
      </c>
      <c r="K57" s="42">
        <v>4.9356019434548433</v>
      </c>
      <c r="L57" s="42">
        <v>8.1913206928774525</v>
      </c>
      <c r="M57" s="42">
        <v>8.618727448889425</v>
      </c>
      <c r="N57" s="42">
        <v>10.778307550004515</v>
      </c>
      <c r="O57" s="42">
        <v>13.28739839732506</v>
      </c>
      <c r="P57" s="42">
        <v>14.309050097446372</v>
      </c>
      <c r="Q57" s="42">
        <v>12.329681189866584</v>
      </c>
      <c r="R57" s="42">
        <v>10.767598002353353</v>
      </c>
      <c r="S57" s="42">
        <v>10.983923139297749</v>
      </c>
      <c r="T57" s="42">
        <v>10.641119721279892</v>
      </c>
      <c r="U57" s="42">
        <v>10.067617744785442</v>
      </c>
    </row>
    <row r="58" spans="2:21" s="9" customFormat="1" x14ac:dyDescent="0.2">
      <c r="B58" s="10" t="s">
        <v>137</v>
      </c>
      <c r="C58" s="17"/>
      <c r="D58" s="18"/>
      <c r="E58" s="18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2:21" s="9" customFormat="1" x14ac:dyDescent="0.2"/>
    <row r="60" spans="2:21" s="9" customFormat="1" x14ac:dyDescent="0.2"/>
    <row r="61" spans="2:21" s="9" customFormat="1" x14ac:dyDescent="0.2"/>
    <row r="62" spans="2:21" s="9" customFormat="1" x14ac:dyDescent="0.2"/>
    <row r="63" spans="2:21" s="9" customFormat="1" x14ac:dyDescent="0.2"/>
    <row r="64" spans="2:21" s="20" customFormat="1" ht="12" thickBot="1" x14ac:dyDescent="0.25"/>
    <row r="65" spans="2:21" s="9" customFormat="1" x14ac:dyDescent="0.2"/>
    <row r="66" spans="2:21" s="9" customFormat="1" x14ac:dyDescent="0.2"/>
    <row r="67" spans="2:21" s="9" customFormat="1" x14ac:dyDescent="0.2"/>
    <row r="68" spans="2:21" ht="18" x14ac:dyDescent="0.2">
      <c r="B68" s="65" t="s">
        <v>212</v>
      </c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</row>
    <row r="69" spans="2:21" x14ac:dyDescent="0.2">
      <c r="B69" s="64" t="s">
        <v>131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</row>
    <row r="70" spans="2:21" ht="22.5" x14ac:dyDescent="0.2">
      <c r="B70" s="68"/>
      <c r="C70" s="66" t="s">
        <v>0</v>
      </c>
      <c r="D70" s="30" t="s">
        <v>1</v>
      </c>
      <c r="E70" s="30" t="s">
        <v>2</v>
      </c>
      <c r="F70" s="30" t="s">
        <v>3</v>
      </c>
      <c r="G70" s="30" t="s">
        <v>4</v>
      </c>
      <c r="H70" s="30" t="s">
        <v>5</v>
      </c>
      <c r="I70" s="30" t="s">
        <v>6</v>
      </c>
      <c r="J70" s="30" t="s">
        <v>7</v>
      </c>
      <c r="K70" s="30" t="s">
        <v>8</v>
      </c>
      <c r="L70" s="30" t="s">
        <v>9</v>
      </c>
      <c r="M70" s="30" t="s">
        <v>10</v>
      </c>
      <c r="N70" s="30" t="s">
        <v>11</v>
      </c>
      <c r="O70" s="30" t="s">
        <v>12</v>
      </c>
      <c r="P70" s="30" t="s">
        <v>71</v>
      </c>
      <c r="Q70" s="30" t="s">
        <v>111</v>
      </c>
      <c r="R70" s="30" t="s">
        <v>120</v>
      </c>
      <c r="S70" s="30" t="s">
        <v>125</v>
      </c>
      <c r="T70" s="30" t="s">
        <v>138</v>
      </c>
      <c r="U70" s="30" t="s">
        <v>143</v>
      </c>
    </row>
    <row r="71" spans="2:21" ht="33.75" customHeight="1" thickBot="1" x14ac:dyDescent="0.25">
      <c r="B71" s="69"/>
      <c r="C71" s="67"/>
      <c r="D71" s="55" t="s">
        <v>13</v>
      </c>
      <c r="E71" s="55" t="s">
        <v>14</v>
      </c>
      <c r="F71" s="55" t="s">
        <v>15</v>
      </c>
      <c r="G71" s="55" t="s">
        <v>16</v>
      </c>
      <c r="H71" s="55" t="s">
        <v>17</v>
      </c>
      <c r="I71" s="55" t="s">
        <v>18</v>
      </c>
      <c r="J71" s="55" t="s">
        <v>19</v>
      </c>
      <c r="K71" s="55" t="s">
        <v>20</v>
      </c>
      <c r="L71" s="55" t="s">
        <v>21</v>
      </c>
      <c r="M71" s="55" t="s">
        <v>22</v>
      </c>
      <c r="N71" s="55" t="s">
        <v>23</v>
      </c>
      <c r="O71" s="55" t="s">
        <v>24</v>
      </c>
      <c r="P71" s="55" t="s">
        <v>70</v>
      </c>
      <c r="Q71" s="55" t="s">
        <v>112</v>
      </c>
      <c r="R71" s="55" t="s">
        <v>121</v>
      </c>
      <c r="S71" s="55" t="s">
        <v>126</v>
      </c>
      <c r="T71" s="55" t="s">
        <v>139</v>
      </c>
      <c r="U71" s="55" t="s">
        <v>144</v>
      </c>
    </row>
    <row r="72" spans="2:21" x14ac:dyDescent="0.2">
      <c r="B72" s="34" t="s">
        <v>25</v>
      </c>
      <c r="C72" s="51" t="s">
        <v>26</v>
      </c>
      <c r="D72" s="35">
        <v>159.11568519067001</v>
      </c>
      <c r="E72" s="35">
        <v>252.63631328076002</v>
      </c>
      <c r="F72" s="35">
        <v>219.79608272893</v>
      </c>
      <c r="G72" s="35">
        <v>228.60008900051997</v>
      </c>
      <c r="H72" s="35">
        <v>618.60784508238999</v>
      </c>
      <c r="I72" s="35">
        <v>269.97818061928001</v>
      </c>
      <c r="J72" s="35">
        <v>516.29033727601995</v>
      </c>
      <c r="K72" s="35">
        <v>197.49430282622001</v>
      </c>
      <c r="L72" s="35">
        <v>126.88423255937001</v>
      </c>
      <c r="M72" s="35">
        <v>311.36495543805006</v>
      </c>
      <c r="N72" s="35">
        <v>424.6965679365</v>
      </c>
      <c r="O72" s="35">
        <v>333.43543339766569</v>
      </c>
      <c r="P72" s="35">
        <v>506.38215649733007</v>
      </c>
      <c r="Q72" s="35">
        <v>375.10611754218417</v>
      </c>
      <c r="R72" s="35">
        <v>340.74262414176815</v>
      </c>
      <c r="S72" s="35">
        <v>290.52802292669008</v>
      </c>
      <c r="T72" s="35">
        <v>294.63606754723008</v>
      </c>
      <c r="U72" s="35">
        <v>321.75363234915096</v>
      </c>
    </row>
    <row r="73" spans="2:21" x14ac:dyDescent="0.2">
      <c r="B73" s="32"/>
      <c r="C73" s="52" t="s">
        <v>27</v>
      </c>
      <c r="D73" s="33">
        <v>3.4899995974499998</v>
      </c>
      <c r="E73" s="33">
        <v>5.8082366618500005</v>
      </c>
      <c r="F73" s="33">
        <v>5.1908761215099997</v>
      </c>
      <c r="G73" s="33">
        <v>10.392111139839999</v>
      </c>
      <c r="H73" s="33">
        <v>12.860484152160002</v>
      </c>
      <c r="I73" s="33">
        <v>14.779135279340004</v>
      </c>
      <c r="J73" s="33">
        <v>10.867328956079998</v>
      </c>
      <c r="K73" s="33">
        <v>4.74893617683</v>
      </c>
      <c r="L73" s="33">
        <v>4.3412341678200006</v>
      </c>
      <c r="M73" s="33">
        <v>8.5617218002799973</v>
      </c>
      <c r="N73" s="33">
        <v>5.8197522424100008</v>
      </c>
      <c r="O73" s="33">
        <v>11.584126274879999</v>
      </c>
      <c r="P73" s="33">
        <v>10.422412803011795</v>
      </c>
      <c r="Q73" s="33">
        <v>9.7104742816284002</v>
      </c>
      <c r="R73" s="33">
        <v>24.801295451038165</v>
      </c>
      <c r="S73" s="33">
        <v>17.202814422480003</v>
      </c>
      <c r="T73" s="33">
        <v>8.6059043761000069</v>
      </c>
      <c r="U73" s="33">
        <v>9.9971032468999947</v>
      </c>
    </row>
    <row r="74" spans="2:21" x14ac:dyDescent="0.2">
      <c r="B74" s="32"/>
      <c r="C74" s="52" t="s">
        <v>28</v>
      </c>
      <c r="D74" s="33">
        <v>22.200528869469998</v>
      </c>
      <c r="E74" s="33">
        <v>30.033022399460002</v>
      </c>
      <c r="F74" s="33">
        <v>29.722818865379999</v>
      </c>
      <c r="G74" s="33">
        <v>35.202907375609996</v>
      </c>
      <c r="H74" s="33">
        <v>40.889771566729998</v>
      </c>
      <c r="I74" s="33">
        <v>35.66555924207001</v>
      </c>
      <c r="J74" s="33">
        <v>45.403714996470022</v>
      </c>
      <c r="K74" s="33">
        <v>31.152876300869995</v>
      </c>
      <c r="L74" s="33">
        <v>29.38830438518</v>
      </c>
      <c r="M74" s="33">
        <v>35.623278776799992</v>
      </c>
      <c r="N74" s="33">
        <v>42.7565164807</v>
      </c>
      <c r="O74" s="33">
        <v>46.276719655205625</v>
      </c>
      <c r="P74" s="33">
        <v>62.866324502577342</v>
      </c>
      <c r="Q74" s="33">
        <v>47.028788144175714</v>
      </c>
      <c r="R74" s="33">
        <v>49.842123297020009</v>
      </c>
      <c r="S74" s="33">
        <v>42.353733430780011</v>
      </c>
      <c r="T74" s="33">
        <v>55.478368389819991</v>
      </c>
      <c r="U74" s="33">
        <v>66.352121621251015</v>
      </c>
    </row>
    <row r="75" spans="2:21" x14ac:dyDescent="0.2">
      <c r="B75" s="32"/>
      <c r="C75" s="52" t="s">
        <v>29</v>
      </c>
      <c r="D75" s="33">
        <v>33.967860320570004</v>
      </c>
      <c r="E75" s="33">
        <v>121.45321303520002</v>
      </c>
      <c r="F75" s="33">
        <v>98.171394418930007</v>
      </c>
      <c r="G75" s="33">
        <v>67.154187041550003</v>
      </c>
      <c r="H75" s="33">
        <v>438.33637543046001</v>
      </c>
      <c r="I75" s="33">
        <v>37.558618282379996</v>
      </c>
      <c r="J75" s="33">
        <v>115.43414744163999</v>
      </c>
      <c r="K75" s="33">
        <v>51.859317823649995</v>
      </c>
      <c r="L75" s="33">
        <v>25.860186869960003</v>
      </c>
      <c r="M75" s="33">
        <v>159.47088380269003</v>
      </c>
      <c r="N75" s="33">
        <v>208.9156762831</v>
      </c>
      <c r="O75" s="33">
        <v>105.31663596133005</v>
      </c>
      <c r="P75" s="33">
        <v>186.30883938525096</v>
      </c>
      <c r="Q75" s="33">
        <v>120.03036353035998</v>
      </c>
      <c r="R75" s="33">
        <v>56.117048230590001</v>
      </c>
      <c r="S75" s="33">
        <v>56.485106556959998</v>
      </c>
      <c r="T75" s="33">
        <v>23.177438557950001</v>
      </c>
      <c r="U75" s="33">
        <v>33.148613098959984</v>
      </c>
    </row>
    <row r="76" spans="2:21" x14ac:dyDescent="0.2">
      <c r="B76" s="32"/>
      <c r="C76" s="52" t="s">
        <v>30</v>
      </c>
      <c r="D76" s="33">
        <v>99.45729640318001</v>
      </c>
      <c r="E76" s="33">
        <v>95.341841184249986</v>
      </c>
      <c r="F76" s="33">
        <v>86.710993323109989</v>
      </c>
      <c r="G76" s="33">
        <v>115.85088344351999</v>
      </c>
      <c r="H76" s="33">
        <v>126.52121393304</v>
      </c>
      <c r="I76" s="33">
        <v>181.97486781549</v>
      </c>
      <c r="J76" s="33">
        <v>344.58514588182999</v>
      </c>
      <c r="K76" s="33">
        <v>109.73317252487</v>
      </c>
      <c r="L76" s="33">
        <v>67.294507136410004</v>
      </c>
      <c r="M76" s="33">
        <v>107.70907105828002</v>
      </c>
      <c r="N76" s="33">
        <v>167.20462293028999</v>
      </c>
      <c r="O76" s="33">
        <v>170.25795150625001</v>
      </c>
      <c r="P76" s="33">
        <v>246.78457980648994</v>
      </c>
      <c r="Q76" s="33">
        <v>198.33649158602006</v>
      </c>
      <c r="R76" s="33">
        <v>209.98215716312001</v>
      </c>
      <c r="S76" s="33">
        <v>174.48636851647007</v>
      </c>
      <c r="T76" s="33">
        <v>207.37435622336011</v>
      </c>
      <c r="U76" s="33">
        <v>212.25579438203994</v>
      </c>
    </row>
    <row r="77" spans="2:21" x14ac:dyDescent="0.2">
      <c r="B77" s="34" t="s">
        <v>31</v>
      </c>
      <c r="C77" s="51" t="s">
        <v>32</v>
      </c>
      <c r="D77" s="35">
        <v>3.9480077860000004E-2</v>
      </c>
      <c r="E77" s="35">
        <v>68.549952828679992</v>
      </c>
      <c r="F77" s="35">
        <v>93.256119297369992</v>
      </c>
      <c r="G77" s="35">
        <v>18.380594576</v>
      </c>
      <c r="H77" s="35">
        <v>54.690018592999998</v>
      </c>
      <c r="I77" s="35">
        <v>836.20874569799992</v>
      </c>
      <c r="J77" s="35">
        <v>1202.7768126400001</v>
      </c>
      <c r="K77" s="35">
        <v>584.87630099700004</v>
      </c>
      <c r="L77" s="35">
        <v>526.06689292600004</v>
      </c>
      <c r="M77" s="35">
        <v>375.70796064699999</v>
      </c>
      <c r="N77" s="35">
        <v>393.83748790599998</v>
      </c>
      <c r="O77" s="35">
        <v>9.9999999999999986E-10</v>
      </c>
      <c r="P77" s="35">
        <v>0</v>
      </c>
      <c r="Q77" s="35">
        <v>0</v>
      </c>
      <c r="R77" s="35">
        <v>6.8461615000000003E-2</v>
      </c>
      <c r="S77" s="35">
        <v>0</v>
      </c>
      <c r="T77" s="35">
        <v>0</v>
      </c>
      <c r="U77" s="35">
        <v>0</v>
      </c>
    </row>
    <row r="78" spans="2:21" x14ac:dyDescent="0.2">
      <c r="B78" s="34"/>
      <c r="C78" s="51" t="s">
        <v>33</v>
      </c>
      <c r="D78" s="35">
        <v>8.6000000000000003E-10</v>
      </c>
      <c r="E78" s="35">
        <v>0.418395248</v>
      </c>
      <c r="F78" s="35">
        <v>0.64595804400000001</v>
      </c>
      <c r="G78" s="35">
        <v>0.10159157599999999</v>
      </c>
      <c r="H78" s="35">
        <v>5.6510592999999998E-2</v>
      </c>
      <c r="I78" s="35">
        <v>0.39882369799999995</v>
      </c>
      <c r="J78" s="35">
        <v>0.47393563999999999</v>
      </c>
      <c r="K78" s="35">
        <v>0.27630099699999999</v>
      </c>
      <c r="L78" s="35">
        <v>0.60018392599999992</v>
      </c>
      <c r="M78" s="35">
        <v>0.16284564699999998</v>
      </c>
      <c r="N78" s="35">
        <v>0.68305890599999997</v>
      </c>
      <c r="O78" s="35">
        <v>9.9999999999999986E-10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</row>
    <row r="79" spans="2:21" x14ac:dyDescent="0.2">
      <c r="B79" s="31"/>
      <c r="C79" s="52" t="s">
        <v>34</v>
      </c>
      <c r="D79" s="33">
        <v>3.2000000000000003E-10</v>
      </c>
      <c r="E79" s="33">
        <v>0.38710539199999999</v>
      </c>
      <c r="F79" s="33">
        <v>0.54309903100000001</v>
      </c>
      <c r="G79" s="33">
        <v>8.379774999999999E-2</v>
      </c>
      <c r="H79" s="33">
        <v>2.1896316999999998E-2</v>
      </c>
      <c r="I79" s="33">
        <v>0.32901410399999997</v>
      </c>
      <c r="J79" s="33">
        <v>0.39070471800000001</v>
      </c>
      <c r="K79" s="33">
        <v>0.21455924800000001</v>
      </c>
      <c r="L79" s="33">
        <v>0.55753918299999994</v>
      </c>
      <c r="M79" s="33">
        <v>0.12302879</v>
      </c>
      <c r="N79" s="33">
        <v>0.64855890599999999</v>
      </c>
      <c r="O79" s="33">
        <v>9.9999999999999986E-10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</row>
    <row r="80" spans="2:21" x14ac:dyDescent="0.2">
      <c r="B80" s="31"/>
      <c r="C80" s="52" t="s">
        <v>35</v>
      </c>
      <c r="D80" s="33">
        <v>5.4E-10</v>
      </c>
      <c r="E80" s="33">
        <v>3.1289855999999998E-2</v>
      </c>
      <c r="F80" s="33">
        <v>0.102859013</v>
      </c>
      <c r="G80" s="33">
        <v>1.7793825999999999E-2</v>
      </c>
      <c r="H80" s="33">
        <v>3.4614275999999999E-2</v>
      </c>
      <c r="I80" s="33">
        <v>6.9809594000000003E-2</v>
      </c>
      <c r="J80" s="33">
        <v>8.3230922000000013E-2</v>
      </c>
      <c r="K80" s="33">
        <v>6.1741748999999999E-2</v>
      </c>
      <c r="L80" s="33">
        <v>4.2644742999999999E-2</v>
      </c>
      <c r="M80" s="33">
        <v>3.9816856999999997E-2</v>
      </c>
      <c r="N80" s="33">
        <v>3.4500000000000003E-2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</row>
    <row r="81" spans="2:21" x14ac:dyDescent="0.2">
      <c r="B81" s="34"/>
      <c r="C81" s="51" t="s">
        <v>36</v>
      </c>
      <c r="D81" s="35">
        <v>3.9480077000000002E-2</v>
      </c>
      <c r="E81" s="35">
        <v>68.131557580679996</v>
      </c>
      <c r="F81" s="35">
        <v>92.610161253369995</v>
      </c>
      <c r="G81" s="35">
        <v>18.279002999999999</v>
      </c>
      <c r="H81" s="35">
        <v>54.633507999999999</v>
      </c>
      <c r="I81" s="35">
        <v>835.80992199999991</v>
      </c>
      <c r="J81" s="35">
        <v>1202.3028770000001</v>
      </c>
      <c r="K81" s="35">
        <v>584.6</v>
      </c>
      <c r="L81" s="35">
        <v>525.46670900000004</v>
      </c>
      <c r="M81" s="35">
        <v>375.54511500000001</v>
      </c>
      <c r="N81" s="35">
        <v>393.15442899999999</v>
      </c>
      <c r="O81" s="35">
        <v>0</v>
      </c>
      <c r="P81" s="35">
        <v>0</v>
      </c>
      <c r="Q81" s="35">
        <v>0</v>
      </c>
      <c r="R81" s="35">
        <v>6.8461615000000003E-2</v>
      </c>
      <c r="S81" s="35">
        <v>0</v>
      </c>
      <c r="T81" s="35">
        <v>0</v>
      </c>
      <c r="U81" s="35">
        <v>0</v>
      </c>
    </row>
    <row r="82" spans="2:21" x14ac:dyDescent="0.2">
      <c r="B82" s="31"/>
      <c r="C82" s="52" t="s">
        <v>34</v>
      </c>
      <c r="D82" s="33">
        <v>3.0612260000000002E-2</v>
      </c>
      <c r="E82" s="33">
        <v>1.00173285E-2</v>
      </c>
      <c r="F82" s="33">
        <v>2.47495378622</v>
      </c>
      <c r="G82" s="33">
        <v>0</v>
      </c>
      <c r="H82" s="33">
        <v>30.554995999999999</v>
      </c>
      <c r="I82" s="33">
        <v>606.75186199999996</v>
      </c>
      <c r="J82" s="33">
        <v>882.20063700000003</v>
      </c>
      <c r="K82" s="33">
        <v>205</v>
      </c>
      <c r="L82" s="33">
        <v>257.16670900000003</v>
      </c>
      <c r="M82" s="33">
        <v>152.245115</v>
      </c>
      <c r="N82" s="33">
        <v>265.75820599999997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1"/>
      <c r="C83" s="52" t="s">
        <v>35</v>
      </c>
      <c r="D83" s="33">
        <v>8.8678170000000001E-3</v>
      </c>
      <c r="E83" s="33">
        <v>68.121540252179997</v>
      </c>
      <c r="F83" s="33">
        <v>90.135207467149996</v>
      </c>
      <c r="G83" s="33">
        <v>18.279002999999999</v>
      </c>
      <c r="H83" s="33">
        <v>24.078512</v>
      </c>
      <c r="I83" s="33">
        <v>229.05806000000001</v>
      </c>
      <c r="J83" s="33">
        <v>320.10223999999999</v>
      </c>
      <c r="K83" s="33">
        <v>379.6</v>
      </c>
      <c r="L83" s="33">
        <v>268.3</v>
      </c>
      <c r="M83" s="33">
        <v>223.3</v>
      </c>
      <c r="N83" s="33">
        <v>127.39622300000001</v>
      </c>
      <c r="O83" s="33">
        <v>0</v>
      </c>
      <c r="P83" s="33">
        <v>0</v>
      </c>
      <c r="Q83" s="33">
        <v>0</v>
      </c>
      <c r="R83" s="33">
        <v>6.8461615000000003E-2</v>
      </c>
      <c r="S83" s="33">
        <v>0</v>
      </c>
      <c r="T83" s="33">
        <v>0</v>
      </c>
      <c r="U83" s="33">
        <v>0</v>
      </c>
    </row>
    <row r="84" spans="2:21" x14ac:dyDescent="0.2">
      <c r="B84" s="34" t="s">
        <v>37</v>
      </c>
      <c r="C84" s="51" t="s">
        <v>210</v>
      </c>
      <c r="D84" s="35">
        <v>257.03620782320996</v>
      </c>
      <c r="E84" s="35">
        <v>434.42784962661</v>
      </c>
      <c r="F84" s="35">
        <v>724.60685576208948</v>
      </c>
      <c r="G84" s="35">
        <v>716.45760720381008</v>
      </c>
      <c r="H84" s="35">
        <v>826.96894205049034</v>
      </c>
      <c r="I84" s="35">
        <v>982.37552721165002</v>
      </c>
      <c r="J84" s="35">
        <v>997.16996560538985</v>
      </c>
      <c r="K84" s="35">
        <v>1011.1177086538103</v>
      </c>
      <c r="L84" s="35">
        <v>996.6609474793994</v>
      </c>
      <c r="M84" s="35">
        <v>1013.6306280822898</v>
      </c>
      <c r="N84" s="35">
        <v>1184.3726141002903</v>
      </c>
      <c r="O84" s="35">
        <v>1004.3518986839699</v>
      </c>
      <c r="P84" s="35">
        <v>1469.9095598917165</v>
      </c>
      <c r="Q84" s="35">
        <v>1257.7643661809193</v>
      </c>
      <c r="R84" s="35">
        <v>1104.6017731182797</v>
      </c>
      <c r="S84" s="35">
        <v>1294.0886047832491</v>
      </c>
      <c r="T84" s="35">
        <v>1551.3141757601704</v>
      </c>
      <c r="U84" s="35">
        <v>1947.5333830576606</v>
      </c>
    </row>
    <row r="85" spans="2:21" x14ac:dyDescent="0.2">
      <c r="B85" s="36" t="s">
        <v>38</v>
      </c>
      <c r="C85" s="53" t="s">
        <v>41</v>
      </c>
      <c r="D85" s="37">
        <v>416.15189301388</v>
      </c>
      <c r="E85" s="37">
        <v>687.06416290737002</v>
      </c>
      <c r="F85" s="37">
        <v>944.40293849101954</v>
      </c>
      <c r="G85" s="37">
        <v>945.05769620433011</v>
      </c>
      <c r="H85" s="37">
        <v>1445.5767871328803</v>
      </c>
      <c r="I85" s="37">
        <v>1252.35370783093</v>
      </c>
      <c r="J85" s="37">
        <v>1513.4603028814099</v>
      </c>
      <c r="K85" s="37">
        <v>1208.6120114800303</v>
      </c>
      <c r="L85" s="37">
        <v>1123.5451800387693</v>
      </c>
      <c r="M85" s="37">
        <v>1324.99558352034</v>
      </c>
      <c r="N85" s="37">
        <v>1609.0691820367904</v>
      </c>
      <c r="O85" s="37">
        <v>1337.7873320816357</v>
      </c>
      <c r="P85" s="37">
        <v>1976.2917163890465</v>
      </c>
      <c r="Q85" s="37">
        <v>1632.8704837231035</v>
      </c>
      <c r="R85" s="37">
        <v>1445.3443972600478</v>
      </c>
      <c r="S85" s="37">
        <v>1584.6166277099392</v>
      </c>
      <c r="T85" s="37">
        <v>1845.9502433074006</v>
      </c>
      <c r="U85" s="37">
        <v>2269.2870154068114</v>
      </c>
    </row>
    <row r="86" spans="2:21" x14ac:dyDescent="0.2">
      <c r="B86" s="40" t="s">
        <v>40</v>
      </c>
      <c r="C86" s="54" t="s">
        <v>39</v>
      </c>
      <c r="D86" s="41">
        <v>416.19137309173993</v>
      </c>
      <c r="E86" s="41">
        <v>755.61411573605005</v>
      </c>
      <c r="F86" s="41">
        <v>1037.6590577883894</v>
      </c>
      <c r="G86" s="41">
        <v>963.43829078033002</v>
      </c>
      <c r="H86" s="41">
        <v>1500.2668057258802</v>
      </c>
      <c r="I86" s="41">
        <v>2088.5624535289298</v>
      </c>
      <c r="J86" s="41">
        <v>2716.23711552141</v>
      </c>
      <c r="K86" s="41">
        <v>1793.4883124770304</v>
      </c>
      <c r="L86" s="41">
        <v>1649.6120729647696</v>
      </c>
      <c r="M86" s="41">
        <v>1700.7035441673399</v>
      </c>
      <c r="N86" s="41">
        <v>2002.9066699427904</v>
      </c>
      <c r="O86" s="41">
        <v>1337.7873320826357</v>
      </c>
      <c r="P86" s="41">
        <v>1976.2917163890465</v>
      </c>
      <c r="Q86" s="41">
        <v>1632.8704837231035</v>
      </c>
      <c r="R86" s="41">
        <v>1445.4128588750477</v>
      </c>
      <c r="S86" s="41">
        <v>1584.6166277099392</v>
      </c>
      <c r="T86" s="41">
        <v>1845.9502433074006</v>
      </c>
      <c r="U86" s="41">
        <v>2269.2870154068114</v>
      </c>
    </row>
    <row r="87" spans="2:21" x14ac:dyDescent="0.2">
      <c r="B87" s="36" t="s">
        <v>42</v>
      </c>
      <c r="C87" s="53" t="s">
        <v>43</v>
      </c>
      <c r="D87" s="37">
        <v>4180.0300872399503</v>
      </c>
      <c r="E87" s="37">
        <v>4766.7821489506696</v>
      </c>
      <c r="F87" s="37">
        <v>5055.2936427208397</v>
      </c>
      <c r="G87" s="37">
        <v>4896.1711099126896</v>
      </c>
      <c r="H87" s="37">
        <v>7721.1901925456596</v>
      </c>
      <c r="I87" s="37">
        <v>7765.4912244630586</v>
      </c>
      <c r="J87" s="37">
        <v>6972.8635124993898</v>
      </c>
      <c r="K87" s="37">
        <v>7642.3382215263009</v>
      </c>
      <c r="L87" s="37">
        <v>8810.5322716790815</v>
      </c>
      <c r="M87" s="37">
        <v>11216.570452504549</v>
      </c>
      <c r="N87" s="37">
        <v>12608.140908276182</v>
      </c>
      <c r="O87" s="37">
        <v>12893.494841419491</v>
      </c>
      <c r="P87" s="37">
        <v>13247.213905118</v>
      </c>
      <c r="Q87" s="37">
        <v>14405.516456053354</v>
      </c>
      <c r="R87" s="37">
        <v>11414.41513170952</v>
      </c>
      <c r="S87" s="37">
        <v>12258.888868952999</v>
      </c>
      <c r="T87" s="37">
        <v>13357.66840321477</v>
      </c>
      <c r="U87" s="37">
        <v>14616.872475754401</v>
      </c>
    </row>
    <row r="88" spans="2:21" x14ac:dyDescent="0.2">
      <c r="B88" s="40" t="s">
        <v>44</v>
      </c>
      <c r="C88" s="54" t="s">
        <v>45</v>
      </c>
      <c r="D88" s="41">
        <v>4140.8255040589502</v>
      </c>
      <c r="E88" s="41">
        <v>4762.8438437716704</v>
      </c>
      <c r="F88" s="41">
        <v>5050.63143927084</v>
      </c>
      <c r="G88" s="41">
        <v>4891.4473237776901</v>
      </c>
      <c r="H88" s="41">
        <v>7717.17559254566</v>
      </c>
      <c r="I88" s="41">
        <v>7761.2959639530591</v>
      </c>
      <c r="J88" s="41">
        <v>6969.8647124993904</v>
      </c>
      <c r="K88" s="41">
        <v>7639.4830895263003</v>
      </c>
      <c r="L88" s="41">
        <v>8808.1945716790797</v>
      </c>
      <c r="M88" s="41">
        <v>11212.57575250455</v>
      </c>
      <c r="N88" s="41">
        <v>12605.871408276182</v>
      </c>
      <c r="O88" s="41">
        <v>12891.604241419491</v>
      </c>
      <c r="P88" s="41">
        <v>13245.993705118</v>
      </c>
      <c r="Q88" s="41">
        <v>14404.138456053353</v>
      </c>
      <c r="R88" s="41">
        <v>11413.36173170952</v>
      </c>
      <c r="S88" s="41">
        <v>12257.317835112999</v>
      </c>
      <c r="T88" s="41">
        <v>13356.38060208977</v>
      </c>
      <c r="U88" s="41">
        <v>14615.327375754401</v>
      </c>
    </row>
    <row r="89" spans="2:21" x14ac:dyDescent="0.2">
      <c r="B89" s="36" t="s">
        <v>46</v>
      </c>
      <c r="C89" s="53" t="s">
        <v>47</v>
      </c>
      <c r="D89" s="39">
        <v>9.9566597465940418</v>
      </c>
      <c r="E89" s="39">
        <v>15.851660347062143</v>
      </c>
      <c r="F89" s="39">
        <v>20.526187618844325</v>
      </c>
      <c r="G89" s="39">
        <v>19.67738196138146</v>
      </c>
      <c r="H89" s="39">
        <v>19.430512243750929</v>
      </c>
      <c r="I89" s="39">
        <v>26.89543253811793</v>
      </c>
      <c r="J89" s="39">
        <v>38.954399589958236</v>
      </c>
      <c r="K89" s="39">
        <v>23.467795594616344</v>
      </c>
      <c r="L89" s="39">
        <v>18.723182914468708</v>
      </c>
      <c r="M89" s="39">
        <v>15.162420201155067</v>
      </c>
      <c r="N89" s="39">
        <v>15.885820792406047</v>
      </c>
      <c r="O89" s="39">
        <v>10.375676637997969</v>
      </c>
      <c r="P89" s="39">
        <v>14.918546122558762</v>
      </c>
      <c r="Q89" s="39">
        <v>11.335036051671397</v>
      </c>
      <c r="R89" s="39">
        <v>12.663047928401133</v>
      </c>
      <c r="S89" s="39">
        <v>12.926266357819404</v>
      </c>
      <c r="T89" s="39">
        <v>13.819404611534889</v>
      </c>
      <c r="U89" s="39">
        <v>15.525120159397776</v>
      </c>
    </row>
    <row r="90" spans="2:21" ht="15.75" customHeight="1" x14ac:dyDescent="0.2">
      <c r="B90" s="40" t="s">
        <v>48</v>
      </c>
      <c r="C90" s="54" t="s">
        <v>49</v>
      </c>
      <c r="D90" s="42">
        <v>10.049974156263202</v>
      </c>
      <c r="E90" s="42">
        <v>14.425502608191486</v>
      </c>
      <c r="F90" s="42">
        <v>18.698710247354004</v>
      </c>
      <c r="G90" s="42">
        <v>19.320614812927335</v>
      </c>
      <c r="H90" s="42">
        <v>18.731941107174276</v>
      </c>
      <c r="I90" s="42">
        <v>16.13588392515145</v>
      </c>
      <c r="J90" s="42">
        <v>21.714342606496356</v>
      </c>
      <c r="K90" s="42">
        <v>15.820599343128757</v>
      </c>
      <c r="L90" s="42">
        <v>12.755680757226862</v>
      </c>
      <c r="M90" s="42">
        <v>11.817049113129748</v>
      </c>
      <c r="N90" s="42">
        <v>12.764442297740574</v>
      </c>
      <c r="O90" s="42">
        <v>10.377198268183358</v>
      </c>
      <c r="P90" s="42">
        <v>14.919920395443379</v>
      </c>
      <c r="Q90" s="42">
        <v>11.336120440003741</v>
      </c>
      <c r="R90" s="42">
        <v>12.663616831178457</v>
      </c>
      <c r="S90" s="42">
        <v>12.927923131523583</v>
      </c>
      <c r="T90" s="42">
        <v>13.820737056703663</v>
      </c>
      <c r="U90" s="42">
        <v>15.526761440673356</v>
      </c>
    </row>
    <row r="91" spans="2:21" x14ac:dyDescent="0.2">
      <c r="B91" s="10" t="s">
        <v>137</v>
      </c>
    </row>
    <row r="100" spans="3:21" hidden="1" x14ac:dyDescent="0.2">
      <c r="D100" s="12"/>
    </row>
    <row r="101" spans="3:21" hidden="1" x14ac:dyDescent="0.2">
      <c r="C101" s="12"/>
      <c r="D101" s="12"/>
    </row>
    <row r="102" spans="3:21" hidden="1" x14ac:dyDescent="0.2"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3:21" hidden="1" x14ac:dyDescent="0.2"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3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3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3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3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3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3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3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3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3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4:21" hidden="1" x14ac:dyDescent="0.2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4:21" hidden="1" x14ac:dyDescent="0.2"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17630.74027677672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14330.236909354717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</row>
    <row r="145" spans="4:21" hidden="1" x14ac:dyDescent="0.2"/>
    <row r="146" spans="4:21" hidden="1" x14ac:dyDescent="0.2"/>
    <row r="147" spans="4:21" hidden="1" x14ac:dyDescent="0.2"/>
    <row r="148" spans="4:21" hidden="1" x14ac:dyDescent="0.2"/>
    <row r="149" spans="4:21" hidden="1" x14ac:dyDescent="0.2"/>
    <row r="150" spans="4:21" hidden="1" x14ac:dyDescent="0.2"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4:21" hidden="1" x14ac:dyDescent="0.2"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4:21" hidden="1" x14ac:dyDescent="0.2"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/>
    <row r="173" spans="4:21" hidden="1" x14ac:dyDescent="0.2"/>
    <row r="174" spans="4:21" hidden="1" x14ac:dyDescent="0.2"/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</sheetData>
  <mergeCells count="12">
    <mergeCell ref="C70:C71"/>
    <mergeCell ref="B70:B71"/>
    <mergeCell ref="B4:B5"/>
    <mergeCell ref="C37:C38"/>
    <mergeCell ref="B37:B38"/>
    <mergeCell ref="C4:C5"/>
    <mergeCell ref="C3:U3"/>
    <mergeCell ref="B2:U2"/>
    <mergeCell ref="B35:U35"/>
    <mergeCell ref="B36:U36"/>
    <mergeCell ref="B69:U69"/>
    <mergeCell ref="B68:U6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B1:U84"/>
  <sheetViews>
    <sheetView showGridLines="0" topLeftCell="D1" zoomScaleNormal="100" workbookViewId="0"/>
  </sheetViews>
  <sheetFormatPr baseColWidth="10" defaultColWidth="11.42578125" defaultRowHeight="11.25" x14ac:dyDescent="0.2"/>
  <cols>
    <col min="1" max="2" width="2.7109375" style="1" customWidth="1"/>
    <col min="3" max="3" width="43" style="1" customWidth="1"/>
    <col min="4" max="21" width="15" style="1" customWidth="1"/>
    <col min="22" max="16384" width="11.42578125" style="1"/>
  </cols>
  <sheetData>
    <row r="1" spans="2:21" x14ac:dyDescent="0.2">
      <c r="N1" s="8"/>
    </row>
    <row r="2" spans="2:21" ht="15" customHeight="1" x14ac:dyDescent="0.2">
      <c r="B2" s="65" t="s">
        <v>200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21" ht="15.75" customHeight="1" x14ac:dyDescent="0.2">
      <c r="B3" s="64" t="s">
        <v>131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22.5" customHeight="1" x14ac:dyDescent="0.2">
      <c r="B4" s="68"/>
      <c r="C4" s="66" t="s">
        <v>0</v>
      </c>
      <c r="D4" s="30" t="s">
        <v>72</v>
      </c>
      <c r="E4" s="30" t="s">
        <v>73</v>
      </c>
      <c r="F4" s="30" t="s">
        <v>74</v>
      </c>
      <c r="G4" s="30" t="s">
        <v>75</v>
      </c>
      <c r="H4" s="30" t="s">
        <v>76</v>
      </c>
      <c r="I4" s="30" t="s">
        <v>77</v>
      </c>
      <c r="J4" s="30" t="s">
        <v>78</v>
      </c>
      <c r="K4" s="30" t="s">
        <v>79</v>
      </c>
      <c r="L4" s="30" t="s">
        <v>80</v>
      </c>
      <c r="M4" s="30" t="s">
        <v>81</v>
      </c>
      <c r="N4" s="30" t="s">
        <v>82</v>
      </c>
      <c r="O4" s="30" t="s">
        <v>83</v>
      </c>
      <c r="P4" s="30" t="s">
        <v>84</v>
      </c>
      <c r="Q4" s="30" t="s">
        <v>113</v>
      </c>
      <c r="R4" s="30" t="s">
        <v>124</v>
      </c>
      <c r="S4" s="30" t="s">
        <v>129</v>
      </c>
      <c r="T4" s="30" t="s">
        <v>142</v>
      </c>
      <c r="U4" s="30" t="s">
        <v>147</v>
      </c>
    </row>
    <row r="5" spans="2:21" ht="22.5" customHeight="1" thickBot="1" x14ac:dyDescent="0.25">
      <c r="B5" s="69"/>
      <c r="C5" s="67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</row>
    <row r="6" spans="2:21" x14ac:dyDescent="0.2">
      <c r="B6" s="34" t="s">
        <v>25</v>
      </c>
      <c r="C6" s="51" t="s">
        <v>26</v>
      </c>
      <c r="D6" s="35">
        <v>2249.8285544013397</v>
      </c>
      <c r="E6" s="35">
        <v>795.29704298107004</v>
      </c>
      <c r="F6" s="35">
        <v>915.46444256034999</v>
      </c>
      <c r="G6" s="35">
        <v>567.67384467703982</v>
      </c>
      <c r="H6" s="35">
        <v>1246.67597454714</v>
      </c>
      <c r="I6" s="35">
        <v>632.46460410114003</v>
      </c>
      <c r="J6" s="35">
        <v>1004.0658122744101</v>
      </c>
      <c r="K6" s="35">
        <v>1058.4510495949201</v>
      </c>
      <c r="L6" s="35">
        <v>1593.1694345040596</v>
      </c>
      <c r="M6" s="35">
        <v>2338.7839390466197</v>
      </c>
      <c r="N6" s="35">
        <v>5212.8069668250628</v>
      </c>
      <c r="O6" s="35">
        <v>5893.5877093417421</v>
      </c>
      <c r="P6" s="35">
        <v>7284.0462098234611</v>
      </c>
      <c r="Q6" s="35">
        <v>6940.4190641255727</v>
      </c>
      <c r="R6" s="35">
        <v>5775.2011924547696</v>
      </c>
      <c r="S6" s="35">
        <v>3223.8207039549684</v>
      </c>
      <c r="T6" s="35">
        <v>2472.2980788362584</v>
      </c>
      <c r="U6" s="35">
        <v>2968.5114048273458</v>
      </c>
    </row>
    <row r="7" spans="2:21" x14ac:dyDescent="0.2">
      <c r="B7" s="32"/>
      <c r="C7" s="52" t="s">
        <v>27</v>
      </c>
      <c r="D7" s="33">
        <v>252.78869389821003</v>
      </c>
      <c r="E7" s="33">
        <v>142.57864355552994</v>
      </c>
      <c r="F7" s="33">
        <v>168.12306630718004</v>
      </c>
      <c r="G7" s="33">
        <v>176.13311212725998</v>
      </c>
      <c r="H7" s="33">
        <v>146.56789779267999</v>
      </c>
      <c r="I7" s="33">
        <v>118.36353030204999</v>
      </c>
      <c r="J7" s="33">
        <v>72.83533041682</v>
      </c>
      <c r="K7" s="33">
        <v>55.35341483941</v>
      </c>
      <c r="L7" s="33">
        <v>79.673691970680039</v>
      </c>
      <c r="M7" s="33">
        <v>128.46562875063</v>
      </c>
      <c r="N7" s="33">
        <v>79.023392984110004</v>
      </c>
      <c r="O7" s="33">
        <v>101.96920711295999</v>
      </c>
      <c r="P7" s="33">
        <v>309.29733317590501</v>
      </c>
      <c r="Q7" s="33">
        <v>174.16435036687008</v>
      </c>
      <c r="R7" s="33">
        <v>238.97422610869006</v>
      </c>
      <c r="S7" s="33">
        <v>348.93742554424011</v>
      </c>
      <c r="T7" s="33">
        <v>601.39721095087975</v>
      </c>
      <c r="U7" s="33">
        <v>537.81199350564009</v>
      </c>
    </row>
    <row r="8" spans="2:21" x14ac:dyDescent="0.2">
      <c r="B8" s="32"/>
      <c r="C8" s="52" t="s">
        <v>28</v>
      </c>
      <c r="D8" s="33">
        <v>393.72116928220993</v>
      </c>
      <c r="E8" s="33">
        <v>115.57105561145002</v>
      </c>
      <c r="F8" s="33">
        <v>211.64447449859</v>
      </c>
      <c r="G8" s="33">
        <v>163.23205450418999</v>
      </c>
      <c r="H8" s="33">
        <v>276.31105156441009</v>
      </c>
      <c r="I8" s="33">
        <v>246.76625271885001</v>
      </c>
      <c r="J8" s="33">
        <v>179.45841292826998</v>
      </c>
      <c r="K8" s="33">
        <v>323.52299634531994</v>
      </c>
      <c r="L8" s="33">
        <v>343.33771717962998</v>
      </c>
      <c r="M8" s="33">
        <v>487.94554788640022</v>
      </c>
      <c r="N8" s="33">
        <v>457.41946921971214</v>
      </c>
      <c r="O8" s="33">
        <v>465.11525230192802</v>
      </c>
      <c r="P8" s="33">
        <v>634.47958170929985</v>
      </c>
      <c r="Q8" s="33">
        <v>623.88025745322034</v>
      </c>
      <c r="R8" s="33">
        <v>754.26208633778833</v>
      </c>
      <c r="S8" s="33">
        <v>769.99681868862353</v>
      </c>
      <c r="T8" s="33">
        <v>1094.0987161628886</v>
      </c>
      <c r="U8" s="33">
        <v>1114.6640698942756</v>
      </c>
    </row>
    <row r="9" spans="2:21" x14ac:dyDescent="0.2">
      <c r="B9" s="32"/>
      <c r="C9" s="52" t="s">
        <v>29</v>
      </c>
      <c r="D9" s="33">
        <v>1533.6409246973399</v>
      </c>
      <c r="E9" s="33">
        <v>520.36039626051002</v>
      </c>
      <c r="F9" s="33">
        <v>501.69696575047988</v>
      </c>
      <c r="G9" s="33">
        <v>191.29029931613994</v>
      </c>
      <c r="H9" s="33">
        <v>778.74712557181999</v>
      </c>
      <c r="I9" s="33">
        <v>212.31529901173002</v>
      </c>
      <c r="J9" s="33">
        <v>664.87494745317008</v>
      </c>
      <c r="K9" s="33">
        <v>585.81969315635013</v>
      </c>
      <c r="L9" s="33">
        <v>1129.1423667019596</v>
      </c>
      <c r="M9" s="33">
        <v>1672.9345165091693</v>
      </c>
      <c r="N9" s="33">
        <v>4621.7895797017909</v>
      </c>
      <c r="O9" s="33">
        <v>5204.1016070353735</v>
      </c>
      <c r="P9" s="33">
        <v>6218.5800653066262</v>
      </c>
      <c r="Q9" s="33">
        <v>5981.5038485692721</v>
      </c>
      <c r="R9" s="33">
        <v>4597.3802164612216</v>
      </c>
      <c r="S9" s="33">
        <v>1949.7542549896045</v>
      </c>
      <c r="T9" s="33">
        <v>642.64089023917995</v>
      </c>
      <c r="U9" s="33">
        <v>1151.59986009152</v>
      </c>
    </row>
    <row r="10" spans="2:21" x14ac:dyDescent="0.2">
      <c r="B10" s="32"/>
      <c r="C10" s="52" t="s">
        <v>30</v>
      </c>
      <c r="D10" s="33">
        <v>69.67776652357999</v>
      </c>
      <c r="E10" s="33">
        <v>16.786947553580003</v>
      </c>
      <c r="F10" s="33">
        <v>33.9999360041</v>
      </c>
      <c r="G10" s="33">
        <v>37.018378729449999</v>
      </c>
      <c r="H10" s="33">
        <v>45.049899618229993</v>
      </c>
      <c r="I10" s="33">
        <v>55.019522068510007</v>
      </c>
      <c r="J10" s="33">
        <v>86.897121476150005</v>
      </c>
      <c r="K10" s="33">
        <v>93.754945253839992</v>
      </c>
      <c r="L10" s="33">
        <v>41.015658651789998</v>
      </c>
      <c r="M10" s="33">
        <v>49.43824590042</v>
      </c>
      <c r="N10" s="33">
        <v>54.574524919449999</v>
      </c>
      <c r="O10" s="33">
        <v>122.40164289147999</v>
      </c>
      <c r="P10" s="33">
        <v>121.68922963162997</v>
      </c>
      <c r="Q10" s="33">
        <v>160.87060773621005</v>
      </c>
      <c r="R10" s="33">
        <v>184.58466354706997</v>
      </c>
      <c r="S10" s="33">
        <v>155.13220473250004</v>
      </c>
      <c r="T10" s="33">
        <v>134.16126148331003</v>
      </c>
      <c r="U10" s="33">
        <v>164.43548133590997</v>
      </c>
    </row>
    <row r="11" spans="2:21" x14ac:dyDescent="0.2">
      <c r="B11" s="34" t="s">
        <v>31</v>
      </c>
      <c r="C11" s="51" t="s">
        <v>32</v>
      </c>
      <c r="D11" s="35">
        <v>327.72622081927</v>
      </c>
      <c r="E11" s="35">
        <v>1212.71267037247</v>
      </c>
      <c r="F11" s="35">
        <v>1657.57207567917</v>
      </c>
      <c r="G11" s="35">
        <v>1889.5436571364601</v>
      </c>
      <c r="H11" s="35">
        <v>1889.2377503225098</v>
      </c>
      <c r="I11" s="35">
        <v>1084.7468011466899</v>
      </c>
      <c r="J11" s="35">
        <v>2175.5771236188302</v>
      </c>
      <c r="K11" s="35">
        <v>2164.5524507334003</v>
      </c>
      <c r="L11" s="35">
        <v>1155.452248411</v>
      </c>
      <c r="M11" s="35">
        <v>912.39083019417001</v>
      </c>
      <c r="N11" s="35">
        <v>679.50534645256994</v>
      </c>
      <c r="O11" s="35">
        <v>822.64336284130945</v>
      </c>
      <c r="P11" s="35">
        <v>155.39017505594481</v>
      </c>
      <c r="Q11" s="35">
        <v>560.70004941742991</v>
      </c>
      <c r="R11" s="35">
        <v>666.74906808138485</v>
      </c>
      <c r="S11" s="35">
        <v>248.47445161647676</v>
      </c>
      <c r="T11" s="35">
        <v>75.317654836000003</v>
      </c>
      <c r="U11" s="35">
        <v>14.989036028999999</v>
      </c>
    </row>
    <row r="12" spans="2:21" x14ac:dyDescent="0.2">
      <c r="B12" s="34"/>
      <c r="C12" s="51" t="s">
        <v>33</v>
      </c>
      <c r="D12" s="35">
        <v>100.45705761697999</v>
      </c>
      <c r="E12" s="35">
        <v>217.08101933226004</v>
      </c>
      <c r="F12" s="35">
        <v>284.20464997802998</v>
      </c>
      <c r="G12" s="35">
        <v>1375.6371790569501</v>
      </c>
      <c r="H12" s="35">
        <v>1207.4309391571499</v>
      </c>
      <c r="I12" s="35">
        <v>898.23591042155988</v>
      </c>
      <c r="J12" s="35">
        <v>1030.24610542295</v>
      </c>
      <c r="K12" s="35">
        <v>713.40589417405999</v>
      </c>
      <c r="L12" s="35">
        <v>633.78026521009997</v>
      </c>
      <c r="M12" s="35">
        <v>568.30789136797</v>
      </c>
      <c r="N12" s="35">
        <v>448.52142682444901</v>
      </c>
      <c r="O12" s="35">
        <v>623.21376219303943</v>
      </c>
      <c r="P12" s="35">
        <v>3.5376119544800001E-2</v>
      </c>
      <c r="Q12" s="35">
        <v>452.95620937820985</v>
      </c>
      <c r="R12" s="35">
        <v>566.70005571488491</v>
      </c>
      <c r="S12" s="35">
        <v>137.47309917339675</v>
      </c>
      <c r="T12" s="35">
        <v>0</v>
      </c>
      <c r="U12" s="35">
        <v>0</v>
      </c>
    </row>
    <row r="13" spans="2:21" x14ac:dyDescent="0.2">
      <c r="B13" s="31"/>
      <c r="C13" s="52" t="s">
        <v>34</v>
      </c>
      <c r="D13" s="33">
        <v>61.624898435559999</v>
      </c>
      <c r="E13" s="33">
        <v>139.07655604131003</v>
      </c>
      <c r="F13" s="33">
        <v>180.37879049618999</v>
      </c>
      <c r="G13" s="33">
        <v>1091.5826276684002</v>
      </c>
      <c r="H13" s="33">
        <v>958.49055413529993</v>
      </c>
      <c r="I13" s="33">
        <v>684.35021662056988</v>
      </c>
      <c r="J13" s="33">
        <v>821.77294871291008</v>
      </c>
      <c r="K13" s="33">
        <v>546.69726813345005</v>
      </c>
      <c r="L13" s="33">
        <v>539.61073311339999</v>
      </c>
      <c r="M13" s="33">
        <v>488.02766181113003</v>
      </c>
      <c r="N13" s="33">
        <v>72.39123382064956</v>
      </c>
      <c r="O13" s="33">
        <v>623.21376219303943</v>
      </c>
      <c r="P13" s="33">
        <v>3.5376119544800001E-2</v>
      </c>
      <c r="Q13" s="33">
        <v>55.852658020064368</v>
      </c>
      <c r="R13" s="33">
        <v>69.742463484377041</v>
      </c>
      <c r="S13" s="33">
        <v>21.345165084358236</v>
      </c>
      <c r="T13" s="33">
        <v>0</v>
      </c>
      <c r="U13" s="33">
        <v>0</v>
      </c>
    </row>
    <row r="14" spans="2:21" x14ac:dyDescent="0.2">
      <c r="B14" s="31"/>
      <c r="C14" s="52" t="s">
        <v>35</v>
      </c>
      <c r="D14" s="33">
        <v>38.832159181420003</v>
      </c>
      <c r="E14" s="33">
        <v>78.004463290950014</v>
      </c>
      <c r="F14" s="33">
        <v>103.82585948184</v>
      </c>
      <c r="G14" s="33">
        <v>284.05455138855001</v>
      </c>
      <c r="H14" s="33">
        <v>248.94038502185001</v>
      </c>
      <c r="I14" s="33">
        <v>213.88569380099</v>
      </c>
      <c r="J14" s="33">
        <v>208.47315671004</v>
      </c>
      <c r="K14" s="33">
        <v>166.70862604061</v>
      </c>
      <c r="L14" s="33">
        <v>94.169532096699996</v>
      </c>
      <c r="M14" s="33">
        <v>80.280229556839998</v>
      </c>
      <c r="N14" s="33">
        <v>376.13019300379943</v>
      </c>
      <c r="O14" s="33">
        <v>164.11583818331022</v>
      </c>
      <c r="P14" s="33">
        <v>0</v>
      </c>
      <c r="Q14" s="33">
        <v>397.10355135814547</v>
      </c>
      <c r="R14" s="33">
        <v>496.95759223050783</v>
      </c>
      <c r="S14" s="33">
        <v>116.1279340890385</v>
      </c>
      <c r="T14" s="33">
        <v>0</v>
      </c>
      <c r="U14" s="33">
        <v>0</v>
      </c>
    </row>
    <row r="15" spans="2:21" x14ac:dyDescent="0.2">
      <c r="B15" s="34"/>
      <c r="C15" s="51" t="s">
        <v>36</v>
      </c>
      <c r="D15" s="35">
        <v>227.26916320228997</v>
      </c>
      <c r="E15" s="35">
        <v>995.63165104021004</v>
      </c>
      <c r="F15" s="35">
        <v>1373.3674257011401</v>
      </c>
      <c r="G15" s="35">
        <v>513.90647807950995</v>
      </c>
      <c r="H15" s="35">
        <v>681.80681116536005</v>
      </c>
      <c r="I15" s="35">
        <v>186.51089072513003</v>
      </c>
      <c r="J15" s="35">
        <v>1145.33101819588</v>
      </c>
      <c r="K15" s="35">
        <v>1451.1465565593401</v>
      </c>
      <c r="L15" s="35">
        <v>521.67198320090006</v>
      </c>
      <c r="M15" s="35">
        <v>344.08293882620001</v>
      </c>
      <c r="N15" s="35">
        <v>230.98391962812087</v>
      </c>
      <c r="O15" s="35">
        <v>199.42960064827002</v>
      </c>
      <c r="P15" s="35">
        <v>155.35479893640002</v>
      </c>
      <c r="Q15" s="35">
        <v>107.74384003922</v>
      </c>
      <c r="R15" s="35">
        <v>100.04901236649999</v>
      </c>
      <c r="S15" s="35">
        <v>111.00135244308001</v>
      </c>
      <c r="T15" s="35">
        <v>75.317654836000003</v>
      </c>
      <c r="U15" s="35">
        <v>14.989036028999999</v>
      </c>
    </row>
    <row r="16" spans="2:21" x14ac:dyDescent="0.2">
      <c r="B16" s="31"/>
      <c r="C16" s="52" t="s">
        <v>34</v>
      </c>
      <c r="D16" s="33">
        <v>157.55105630476999</v>
      </c>
      <c r="E16" s="33">
        <v>534.01537288994007</v>
      </c>
      <c r="F16" s="33">
        <v>689.73510492187006</v>
      </c>
      <c r="G16" s="33">
        <v>432.53425345415997</v>
      </c>
      <c r="H16" s="33">
        <v>550.34550347264008</v>
      </c>
      <c r="I16" s="33">
        <v>158.78127332740002</v>
      </c>
      <c r="J16" s="33">
        <v>697.58511321387994</v>
      </c>
      <c r="K16" s="33">
        <v>895.70099020292002</v>
      </c>
      <c r="L16" s="33">
        <v>408.40041594990004</v>
      </c>
      <c r="M16" s="33">
        <v>289.72659655337003</v>
      </c>
      <c r="N16" s="33">
        <v>72.875345263889997</v>
      </c>
      <c r="O16" s="33">
        <v>199.42960064827</v>
      </c>
      <c r="P16" s="33">
        <v>90.247552330990004</v>
      </c>
      <c r="Q16" s="33">
        <v>92.395802077400006</v>
      </c>
      <c r="R16" s="33">
        <v>84.247715475619998</v>
      </c>
      <c r="S16" s="33">
        <v>109.69758255035001</v>
      </c>
      <c r="T16" s="33">
        <v>0</v>
      </c>
      <c r="U16" s="33">
        <v>0</v>
      </c>
    </row>
    <row r="17" spans="2:21" x14ac:dyDescent="0.2">
      <c r="B17" s="31"/>
      <c r="C17" s="52" t="s">
        <v>35</v>
      </c>
      <c r="D17" s="33">
        <v>69.718106897520002</v>
      </c>
      <c r="E17" s="33">
        <v>461.61627815027003</v>
      </c>
      <c r="F17" s="33">
        <v>683.63232077927</v>
      </c>
      <c r="G17" s="33">
        <v>81.372224625349986</v>
      </c>
      <c r="H17" s="33">
        <v>131.46130769272</v>
      </c>
      <c r="I17" s="33">
        <v>27.729617397729999</v>
      </c>
      <c r="J17" s="33">
        <v>447.74590498200001</v>
      </c>
      <c r="K17" s="33">
        <v>555.44556635642004</v>
      </c>
      <c r="L17" s="33">
        <v>113.27156725099999</v>
      </c>
      <c r="M17" s="33">
        <v>54.356342272829998</v>
      </c>
      <c r="N17" s="33">
        <v>158.10857436423089</v>
      </c>
      <c r="O17" s="33">
        <v>107.24149851877</v>
      </c>
      <c r="P17" s="33">
        <v>65.107246605409998</v>
      </c>
      <c r="Q17" s="33">
        <v>15.348037961819999</v>
      </c>
      <c r="R17" s="33">
        <v>15.80129689088</v>
      </c>
      <c r="S17" s="33">
        <v>1.3037698927300001</v>
      </c>
      <c r="T17" s="33">
        <v>75.317654836000003</v>
      </c>
      <c r="U17" s="33">
        <v>14.989036028999999</v>
      </c>
    </row>
    <row r="18" spans="2:21" x14ac:dyDescent="0.2">
      <c r="B18" s="34" t="s">
        <v>37</v>
      </c>
      <c r="C18" s="51" t="s">
        <v>210</v>
      </c>
      <c r="D18" s="35">
        <v>1369.79293991232</v>
      </c>
      <c r="E18" s="35">
        <v>363.2385120353</v>
      </c>
      <c r="F18" s="35">
        <v>468.53863051745981</v>
      </c>
      <c r="G18" s="35">
        <v>271.14621820558</v>
      </c>
      <c r="H18" s="35">
        <v>398.72963086860995</v>
      </c>
      <c r="I18" s="35">
        <v>295.35862489097997</v>
      </c>
      <c r="J18" s="35">
        <v>493.41884154911003</v>
      </c>
      <c r="K18" s="35">
        <v>1996.50545354411</v>
      </c>
      <c r="L18" s="35">
        <v>2573.43124507315</v>
      </c>
      <c r="M18" s="35">
        <v>3660.0894264326207</v>
      </c>
      <c r="N18" s="35">
        <v>2101.4376758837607</v>
      </c>
      <c r="O18" s="35">
        <v>5230.661395198008</v>
      </c>
      <c r="P18" s="35">
        <v>6689.4049911686279</v>
      </c>
      <c r="Q18" s="35">
        <v>7737.1342492338545</v>
      </c>
      <c r="R18" s="35">
        <v>6554.77695486015</v>
      </c>
      <c r="S18" s="35">
        <v>6771.5258486989342</v>
      </c>
      <c r="T18" s="35">
        <v>5367.0624880073119</v>
      </c>
      <c r="U18" s="35">
        <v>6440.7814863735257</v>
      </c>
    </row>
    <row r="19" spans="2:21" x14ac:dyDescent="0.2">
      <c r="B19" s="36" t="s">
        <v>38</v>
      </c>
      <c r="C19" s="53" t="s">
        <v>41</v>
      </c>
      <c r="D19" s="37">
        <v>3619.6214943136597</v>
      </c>
      <c r="E19" s="37">
        <v>1158.5355550163699</v>
      </c>
      <c r="F19" s="37">
        <v>1384.0030730778099</v>
      </c>
      <c r="G19" s="37">
        <v>838.82006288261982</v>
      </c>
      <c r="H19" s="37">
        <v>1645.40560541575</v>
      </c>
      <c r="I19" s="37">
        <v>927.82322899211999</v>
      </c>
      <c r="J19" s="37">
        <v>1497.4846538235201</v>
      </c>
      <c r="K19" s="37">
        <v>3054.9565031390302</v>
      </c>
      <c r="L19" s="37">
        <v>4166.60067957721</v>
      </c>
      <c r="M19" s="37">
        <v>5998.8733654792404</v>
      </c>
      <c r="N19" s="37">
        <v>7314.2446427088234</v>
      </c>
      <c r="O19" s="37">
        <v>11124.249104539751</v>
      </c>
      <c r="P19" s="37">
        <v>13973.451200992089</v>
      </c>
      <c r="Q19" s="37">
        <v>14677.553313359427</v>
      </c>
      <c r="R19" s="37">
        <v>12329.97814731492</v>
      </c>
      <c r="S19" s="37">
        <v>9995.3465526539021</v>
      </c>
      <c r="T19" s="37">
        <v>7839.3605668435703</v>
      </c>
      <c r="U19" s="37">
        <v>9409.292891200872</v>
      </c>
    </row>
    <row r="20" spans="2:21" x14ac:dyDescent="0.2">
      <c r="B20" s="40" t="s">
        <v>40</v>
      </c>
      <c r="C20" s="54" t="s">
        <v>39</v>
      </c>
      <c r="D20" s="41">
        <v>3947.3477151329298</v>
      </c>
      <c r="E20" s="41">
        <v>2371.2482253888402</v>
      </c>
      <c r="F20" s="41">
        <v>3041.5751487569796</v>
      </c>
      <c r="G20" s="41">
        <v>2728.3637200190797</v>
      </c>
      <c r="H20" s="41">
        <v>3534.6433557382597</v>
      </c>
      <c r="I20" s="41">
        <v>2012.5700301388101</v>
      </c>
      <c r="J20" s="41">
        <v>3673.0617774423499</v>
      </c>
      <c r="K20" s="41">
        <v>5219.5089538724296</v>
      </c>
      <c r="L20" s="41">
        <v>5322.0529279882103</v>
      </c>
      <c r="M20" s="41">
        <v>6911.2641956734105</v>
      </c>
      <c r="N20" s="41">
        <v>7993.7499891613934</v>
      </c>
      <c r="O20" s="41">
        <v>11946.89246738106</v>
      </c>
      <c r="P20" s="41">
        <v>14128.841376048033</v>
      </c>
      <c r="Q20" s="41">
        <v>15238.253362776857</v>
      </c>
      <c r="R20" s="41">
        <v>12996.727215396304</v>
      </c>
      <c r="S20" s="41">
        <v>10243.821004270379</v>
      </c>
      <c r="T20" s="41">
        <v>7914.6782216795709</v>
      </c>
      <c r="U20" s="41">
        <v>9424.2819272298711</v>
      </c>
    </row>
    <row r="21" spans="2:2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x14ac:dyDescent="0.2">
      <c r="B23" s="36" t="s">
        <v>46</v>
      </c>
      <c r="C23" s="53" t="s">
        <v>118</v>
      </c>
      <c r="D23" s="39">
        <v>7.8019446551207361</v>
      </c>
      <c r="E23" s="39">
        <v>3.778752499952827</v>
      </c>
      <c r="F23" s="39">
        <v>4.5561190478317553</v>
      </c>
      <c r="G23" s="39">
        <v>3.8029102862684177</v>
      </c>
      <c r="H23" s="39">
        <v>4.325990981634618</v>
      </c>
      <c r="I23" s="39">
        <v>2.1530531300249471</v>
      </c>
      <c r="J23" s="39">
        <v>3.4676712018824296</v>
      </c>
      <c r="K23" s="39">
        <v>4.4542982977574992</v>
      </c>
      <c r="L23" s="39">
        <v>4.2477474069577896</v>
      </c>
      <c r="M23" s="39">
        <v>4.865529623969052</v>
      </c>
      <c r="N23" s="39">
        <v>5.3377324404380433</v>
      </c>
      <c r="O23" s="39">
        <v>7.8955276843541773</v>
      </c>
      <c r="P23" s="39">
        <v>8.5309188535761713</v>
      </c>
      <c r="Q23" s="39">
        <v>8.0642528856605971</v>
      </c>
      <c r="R23" s="39">
        <v>6.5986205392781647</v>
      </c>
      <c r="S23" s="39">
        <v>4.9345230511599487</v>
      </c>
      <c r="T23" s="39">
        <v>3.7612619300248409</v>
      </c>
      <c r="U23" s="39">
        <v>4.1097344016195532</v>
      </c>
    </row>
    <row r="24" spans="2:21" x14ac:dyDescent="0.2">
      <c r="B24" s="40" t="s">
        <v>48</v>
      </c>
      <c r="C24" s="54" t="s">
        <v>136</v>
      </c>
      <c r="D24" s="42">
        <v>10.631141501456279</v>
      </c>
      <c r="E24" s="42">
        <v>2.8018400588518375</v>
      </c>
      <c r="F24" s="42">
        <v>3.1602848010795346</v>
      </c>
      <c r="G24" s="42">
        <v>1.8890990465337099</v>
      </c>
      <c r="H24" s="42">
        <v>3.0015221058871226</v>
      </c>
      <c r="I24" s="42">
        <v>1.4984921157266362</v>
      </c>
      <c r="J24" s="42">
        <v>2.23528349806227</v>
      </c>
      <c r="K24" s="42">
        <v>3.9236856906245827</v>
      </c>
      <c r="L24" s="42">
        <v>4.8220726929555502</v>
      </c>
      <c r="M24" s="42">
        <v>5.7126058528026071</v>
      </c>
      <c r="N24" s="42">
        <v>6.657292132670273</v>
      </c>
      <c r="O24" s="42">
        <v>9.5795097865692647</v>
      </c>
      <c r="P24" s="42">
        <v>10.814679211041204</v>
      </c>
      <c r="Q24" s="42">
        <v>10.16312461288955</v>
      </c>
      <c r="R24" s="42">
        <v>7.9033743125355933</v>
      </c>
      <c r="S24" s="42">
        <v>6.2230567360906894</v>
      </c>
      <c r="T24" s="42">
        <v>4.7882749378774001</v>
      </c>
      <c r="U24" s="42">
        <v>5.2475261794195509</v>
      </c>
    </row>
    <row r="25" spans="2:21" x14ac:dyDescent="0.2">
      <c r="B25" s="10" t="s">
        <v>137</v>
      </c>
      <c r="C25" s="7"/>
      <c r="D25" s="4"/>
      <c r="E25" s="4"/>
      <c r="F25" s="4"/>
      <c r="G25" s="4"/>
      <c r="H25" s="4"/>
      <c r="I25" s="4"/>
      <c r="J25" s="4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</row>
    <row r="34" spans="4:21" hidden="1" x14ac:dyDescent="0.2"/>
    <row r="35" spans="4:21" hidden="1" x14ac:dyDescent="0.2"/>
    <row r="36" spans="4:21" hidden="1" x14ac:dyDescent="0.2"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</row>
    <row r="37" spans="4:21" hidden="1" x14ac:dyDescent="0.2"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</row>
    <row r="38" spans="4:21" hidden="1" x14ac:dyDescent="0.2"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</row>
    <row r="39" spans="4:21" hidden="1" x14ac:dyDescent="0.2"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</row>
    <row r="40" spans="4:21" hidden="1" x14ac:dyDescent="0.2"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</row>
    <row r="41" spans="4:21" hidden="1" x14ac:dyDescent="0.2"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</row>
    <row r="42" spans="4:21" hidden="1" x14ac:dyDescent="0.2"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4:21" hidden="1" x14ac:dyDescent="0.2"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4:21" hidden="1" x14ac:dyDescent="0.2"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</row>
    <row r="45" spans="4:21" hidden="1" x14ac:dyDescent="0.2"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</row>
    <row r="46" spans="4:21" hidden="1" x14ac:dyDescent="0.2"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4:21" hidden="1" x14ac:dyDescent="0.2"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4:21" hidden="1" x14ac:dyDescent="0.2"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</row>
    <row r="49" spans="4:21" hidden="1" x14ac:dyDescent="0.2"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</row>
    <row r="50" spans="4:21" hidden="1" x14ac:dyDescent="0.2"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</row>
    <row r="51" spans="4:21" hidden="1" x14ac:dyDescent="0.2"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</row>
    <row r="52" spans="4:21" hidden="1" x14ac:dyDescent="0.2"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</row>
    <row r="53" spans="4:21" hidden="1" x14ac:dyDescent="0.2"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</row>
    <row r="54" spans="4:21" hidden="1" x14ac:dyDescent="0.2"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4:21" hidden="1" x14ac:dyDescent="0.2"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4:21" hidden="1" x14ac:dyDescent="0.2"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4:21" hidden="1" x14ac:dyDescent="0.2"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4:21" hidden="1" x14ac:dyDescent="0.2"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4:21" hidden="1" x14ac:dyDescent="0.2"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4:21" hidden="1" x14ac:dyDescent="0.2"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4:21" hidden="1" x14ac:dyDescent="0.2"/>
    <row r="62" spans="4:21" hidden="1" x14ac:dyDescent="0.2"/>
    <row r="63" spans="4:21" hidden="1" x14ac:dyDescent="0.2"/>
    <row r="64" spans="4:2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</sheetData>
  <mergeCells count="4">
    <mergeCell ref="B2:U2"/>
    <mergeCell ref="B3:U3"/>
    <mergeCell ref="B4:B5"/>
    <mergeCell ref="C4:C5"/>
  </mergeCells>
  <pageMargins left="0.7" right="0.7" top="0.75" bottom="0.75" header="0.3" footer="0.3"/>
  <pageSetup orientation="portrait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85"/>
  <sheetViews>
    <sheetView showGridLines="0" topLeftCell="H55" zoomScaleNormal="100" workbookViewId="0">
      <selection activeCell="Y78" sqref="Y78"/>
    </sheetView>
  </sheetViews>
  <sheetFormatPr baseColWidth="10" defaultColWidth="11.42578125" defaultRowHeight="11.25" x14ac:dyDescent="0.2"/>
  <cols>
    <col min="1" max="2" width="2.7109375" style="1" customWidth="1"/>
    <col min="3" max="3" width="43.42578125" style="1" customWidth="1"/>
    <col min="4" max="24" width="13.140625" style="1" customWidth="1"/>
    <col min="25" max="26" width="11.28515625" style="1" customWidth="1"/>
    <col min="27" max="16384" width="11.42578125" style="1"/>
  </cols>
  <sheetData>
    <row r="1" spans="3:27" x14ac:dyDescent="0.2">
      <c r="Y1" s="13"/>
      <c r="Z1" s="13"/>
    </row>
    <row r="2" spans="3:27" ht="17.25" customHeight="1" x14ac:dyDescent="0.2">
      <c r="C2" s="65" t="s">
        <v>197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3:27" ht="15.75" customHeight="1" x14ac:dyDescent="0.2">
      <c r="C3" s="64" t="s">
        <v>131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3:27" ht="22.5" x14ac:dyDescent="0.2">
      <c r="C4" s="71" t="s">
        <v>0</v>
      </c>
      <c r="D4" s="30" t="s">
        <v>1</v>
      </c>
      <c r="E4" s="30" t="s">
        <v>2</v>
      </c>
      <c r="F4" s="30" t="s">
        <v>3</v>
      </c>
      <c r="G4" s="30" t="s">
        <v>4</v>
      </c>
      <c r="H4" s="30" t="s">
        <v>5</v>
      </c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11</v>
      </c>
      <c r="O4" s="30" t="s">
        <v>12</v>
      </c>
      <c r="P4" s="30" t="s">
        <v>71</v>
      </c>
      <c r="Q4" s="30" t="s">
        <v>111</v>
      </c>
      <c r="R4" s="30" t="s">
        <v>120</v>
      </c>
      <c r="S4" s="30" t="s">
        <v>125</v>
      </c>
      <c r="T4" s="30" t="s">
        <v>138</v>
      </c>
      <c r="U4" s="30" t="s">
        <v>143</v>
      </c>
      <c r="V4" s="30" t="s">
        <v>148</v>
      </c>
      <c r="W4" s="30" t="s">
        <v>185</v>
      </c>
      <c r="X4" s="30" t="s">
        <v>205</v>
      </c>
      <c r="Y4" s="30" t="s">
        <v>223</v>
      </c>
      <c r="Z4" s="30" t="s">
        <v>232</v>
      </c>
      <c r="AA4" s="30" t="s">
        <v>240</v>
      </c>
    </row>
    <row r="5" spans="3:27" ht="23.25" thickBot="1" x14ac:dyDescent="0.25">
      <c r="C5" s="72"/>
      <c r="D5" s="55" t="s">
        <v>13</v>
      </c>
      <c r="E5" s="55" t="s">
        <v>14</v>
      </c>
      <c r="F5" s="55" t="s">
        <v>15</v>
      </c>
      <c r="G5" s="55" t="s">
        <v>16</v>
      </c>
      <c r="H5" s="55" t="s">
        <v>17</v>
      </c>
      <c r="I5" s="55" t="s">
        <v>18</v>
      </c>
      <c r="J5" s="55" t="s">
        <v>19</v>
      </c>
      <c r="K5" s="55" t="s">
        <v>20</v>
      </c>
      <c r="L5" s="55" t="s">
        <v>21</v>
      </c>
      <c r="M5" s="55" t="s">
        <v>22</v>
      </c>
      <c r="N5" s="55" t="s">
        <v>23</v>
      </c>
      <c r="O5" s="55" t="s">
        <v>24</v>
      </c>
      <c r="P5" s="55" t="s">
        <v>70</v>
      </c>
      <c r="Q5" s="55" t="s">
        <v>112</v>
      </c>
      <c r="R5" s="55" t="s">
        <v>121</v>
      </c>
      <c r="S5" s="55" t="s">
        <v>126</v>
      </c>
      <c r="T5" s="55" t="s">
        <v>139</v>
      </c>
      <c r="U5" s="55" t="s">
        <v>144</v>
      </c>
      <c r="V5" s="55" t="s">
        <v>149</v>
      </c>
      <c r="W5" s="55" t="s">
        <v>186</v>
      </c>
      <c r="X5" s="55" t="s">
        <v>220</v>
      </c>
      <c r="Y5" s="55" t="s">
        <v>229</v>
      </c>
      <c r="Z5" s="55" t="s">
        <v>236</v>
      </c>
      <c r="AA5" s="55" t="s">
        <v>244</v>
      </c>
    </row>
    <row r="6" spans="3:27" x14ac:dyDescent="0.2">
      <c r="C6" s="57" t="s">
        <v>165</v>
      </c>
      <c r="D6" s="44">
        <v>135.22165402672002</v>
      </c>
      <c r="E6" s="44">
        <v>227.75905725614001</v>
      </c>
      <c r="F6" s="44">
        <v>233.95064532465</v>
      </c>
      <c r="G6" s="44">
        <v>167.64101238503</v>
      </c>
      <c r="H6" s="44">
        <v>180.71491526977999</v>
      </c>
      <c r="I6" s="44">
        <v>148.01560517220997</v>
      </c>
      <c r="J6" s="44">
        <v>197.6403568309</v>
      </c>
      <c r="K6" s="44">
        <v>123.24623577284</v>
      </c>
      <c r="L6" s="44">
        <v>148.49148890433</v>
      </c>
      <c r="M6" s="44">
        <v>265.25367672847995</v>
      </c>
      <c r="N6" s="44">
        <v>243.73002953406001</v>
      </c>
      <c r="O6" s="44">
        <v>331.33694600478998</v>
      </c>
      <c r="P6" s="44">
        <v>712.3991330372537</v>
      </c>
      <c r="Q6" s="44">
        <v>802.92501403014012</v>
      </c>
      <c r="R6" s="44">
        <v>1274.0145872652686</v>
      </c>
      <c r="S6" s="44">
        <v>1403.7114964483601</v>
      </c>
      <c r="T6" s="44">
        <v>1128.78546445242</v>
      </c>
      <c r="U6" s="44">
        <v>1024.97411410826</v>
      </c>
      <c r="V6" s="44">
        <v>677.67376781160988</v>
      </c>
      <c r="W6" s="44">
        <v>735.63364501490992</v>
      </c>
      <c r="X6" s="44">
        <v>251.09036685144</v>
      </c>
      <c r="Y6" s="44">
        <v>310.92203637349002</v>
      </c>
      <c r="Z6" s="44">
        <v>402.39696550260993</v>
      </c>
      <c r="AA6" s="44">
        <v>888.49807725801008</v>
      </c>
    </row>
    <row r="7" spans="3:27" x14ac:dyDescent="0.2">
      <c r="C7" s="58" t="s">
        <v>58</v>
      </c>
      <c r="D7" s="45">
        <v>24.906919391229998</v>
      </c>
      <c r="E7" s="45">
        <v>29.651803419380002</v>
      </c>
      <c r="F7" s="45">
        <v>33.359304131179996</v>
      </c>
      <c r="G7" s="45">
        <v>63.562489442550017</v>
      </c>
      <c r="H7" s="45">
        <v>196.57745271512002</v>
      </c>
      <c r="I7" s="45">
        <v>138.32272831762</v>
      </c>
      <c r="J7" s="45">
        <v>220.99012212797007</v>
      </c>
      <c r="K7" s="45">
        <v>82.890701408950008</v>
      </c>
      <c r="L7" s="45">
        <v>275.32742273276</v>
      </c>
      <c r="M7" s="45">
        <v>322.62229970254003</v>
      </c>
      <c r="N7" s="45">
        <v>214.77308320578001</v>
      </c>
      <c r="O7" s="45">
        <v>37.441137532710002</v>
      </c>
      <c r="P7" s="45">
        <v>50.594211976038963</v>
      </c>
      <c r="Q7" s="45">
        <v>116.42355319395001</v>
      </c>
      <c r="R7" s="45">
        <v>101.17221762839999</v>
      </c>
      <c r="S7" s="45">
        <v>93.855473286719985</v>
      </c>
      <c r="T7" s="45">
        <v>199.60264091066304</v>
      </c>
      <c r="U7" s="45">
        <v>201.40991709124006</v>
      </c>
      <c r="V7" s="45">
        <v>147.07763370638003</v>
      </c>
      <c r="W7" s="45">
        <v>51.295447401110003</v>
      </c>
      <c r="X7" s="45">
        <v>112.73554950399</v>
      </c>
      <c r="Y7" s="45">
        <v>185.04788506893004</v>
      </c>
      <c r="Z7" s="45">
        <v>311.43924238298007</v>
      </c>
      <c r="AA7" s="45">
        <v>731.63631118889009</v>
      </c>
    </row>
    <row r="8" spans="3:27" x14ac:dyDescent="0.2">
      <c r="C8" s="57" t="s">
        <v>166</v>
      </c>
      <c r="D8" s="44">
        <v>6.9315093575999995</v>
      </c>
      <c r="E8" s="44">
        <v>35.85424795662</v>
      </c>
      <c r="F8" s="44">
        <v>51.093355747700009</v>
      </c>
      <c r="G8" s="44">
        <v>55.011658482080001</v>
      </c>
      <c r="H8" s="44">
        <v>51.313859775040001</v>
      </c>
      <c r="I8" s="44">
        <v>55.127540505950002</v>
      </c>
      <c r="J8" s="44">
        <v>84.823400008850001</v>
      </c>
      <c r="K8" s="44">
        <v>53.681821735559993</v>
      </c>
      <c r="L8" s="44">
        <v>88.862506895569993</v>
      </c>
      <c r="M8" s="44">
        <v>71.278359032300003</v>
      </c>
      <c r="N8" s="44">
        <v>130.60261841885</v>
      </c>
      <c r="O8" s="44">
        <v>132.68274215316998</v>
      </c>
      <c r="P8" s="44">
        <v>93.47424564904</v>
      </c>
      <c r="Q8" s="44">
        <v>52.218947023609999</v>
      </c>
      <c r="R8" s="44">
        <v>72.352430889720011</v>
      </c>
      <c r="S8" s="44">
        <v>173.58813879175003</v>
      </c>
      <c r="T8" s="44">
        <v>61.186639234990004</v>
      </c>
      <c r="U8" s="44">
        <v>43.032053045769999</v>
      </c>
      <c r="V8" s="44">
        <v>122.85688428510001</v>
      </c>
      <c r="W8" s="44">
        <v>200.33455540476999</v>
      </c>
      <c r="X8" s="44">
        <v>77.15973237451</v>
      </c>
      <c r="Y8" s="44">
        <v>48.781202611169995</v>
      </c>
      <c r="Z8" s="44">
        <v>37.224157926499998</v>
      </c>
      <c r="AA8" s="44">
        <v>157.64839055632001</v>
      </c>
    </row>
    <row r="9" spans="3:27" x14ac:dyDescent="0.2">
      <c r="C9" s="58" t="s">
        <v>59</v>
      </c>
      <c r="D9" s="45">
        <v>62.980530847310007</v>
      </c>
      <c r="E9" s="45">
        <v>86.582984761729989</v>
      </c>
      <c r="F9" s="45">
        <v>87.537116896100002</v>
      </c>
      <c r="G9" s="45">
        <v>40.086110284370008</v>
      </c>
      <c r="H9" s="45">
        <v>35.954881752870001</v>
      </c>
      <c r="I9" s="45">
        <v>33.985384961320001</v>
      </c>
      <c r="J9" s="45">
        <v>73.85121120605001</v>
      </c>
      <c r="K9" s="45">
        <v>20.756562077360002</v>
      </c>
      <c r="L9" s="45">
        <v>28.347617063980003</v>
      </c>
      <c r="M9" s="45">
        <v>66.184267179839992</v>
      </c>
      <c r="N9" s="45">
        <v>71.573312042650002</v>
      </c>
      <c r="O9" s="45">
        <v>27.79675510733</v>
      </c>
      <c r="P9" s="45">
        <v>64.474789648200002</v>
      </c>
      <c r="Q9" s="45">
        <v>264.90548605693999</v>
      </c>
      <c r="R9" s="45">
        <v>150.13166649691001</v>
      </c>
      <c r="S9" s="45">
        <v>151.70298575734003</v>
      </c>
      <c r="T9" s="45">
        <v>155.93846177750993</v>
      </c>
      <c r="U9" s="45">
        <v>205.36333649664999</v>
      </c>
      <c r="V9" s="45">
        <v>96.936880419170009</v>
      </c>
      <c r="W9" s="45">
        <v>123.29173696745002</v>
      </c>
      <c r="X9" s="45">
        <v>154.86386074162999</v>
      </c>
      <c r="Y9" s="45">
        <v>237.24703459204008</v>
      </c>
      <c r="Z9" s="45">
        <v>174.44532071353996</v>
      </c>
      <c r="AA9" s="45">
        <v>317.11052744682991</v>
      </c>
    </row>
    <row r="10" spans="3:27" x14ac:dyDescent="0.2">
      <c r="C10" s="57" t="s">
        <v>167</v>
      </c>
      <c r="D10" s="44">
        <v>6.4312636331700004</v>
      </c>
      <c r="E10" s="44">
        <v>27.197061687549997</v>
      </c>
      <c r="F10" s="44">
        <v>6.5528617913899998</v>
      </c>
      <c r="G10" s="44">
        <v>21.456044742310002</v>
      </c>
      <c r="H10" s="44">
        <v>10.91309064162</v>
      </c>
      <c r="I10" s="44">
        <v>13.16582332852</v>
      </c>
      <c r="J10" s="44">
        <v>22.797306657619998</v>
      </c>
      <c r="K10" s="44">
        <v>4.7097332754899996</v>
      </c>
      <c r="L10" s="44">
        <v>14.05777739495</v>
      </c>
      <c r="M10" s="44">
        <v>9.3165768622700007</v>
      </c>
      <c r="N10" s="44">
        <v>12.57324554046</v>
      </c>
      <c r="O10" s="44">
        <v>18.509119047533325</v>
      </c>
      <c r="P10" s="44">
        <v>11.570722283275204</v>
      </c>
      <c r="Q10" s="44">
        <v>15.886620968060001</v>
      </c>
      <c r="R10" s="44">
        <v>15.01557632746</v>
      </c>
      <c r="S10" s="44">
        <v>17.998669509620001</v>
      </c>
      <c r="T10" s="44">
        <v>15.006327219425099</v>
      </c>
      <c r="U10" s="44">
        <v>26.067798803599999</v>
      </c>
      <c r="V10" s="44">
        <v>36.834846011540002</v>
      </c>
      <c r="W10" s="44">
        <v>44.549621149220002</v>
      </c>
      <c r="X10" s="44">
        <v>46.315620029610002</v>
      </c>
      <c r="Y10" s="44">
        <v>22.116110331390004</v>
      </c>
      <c r="Z10" s="44">
        <v>58.76775916471</v>
      </c>
      <c r="AA10" s="44">
        <v>129.36553418550002</v>
      </c>
    </row>
    <row r="11" spans="3:27" x14ac:dyDescent="0.2">
      <c r="C11" s="58" t="s">
        <v>60</v>
      </c>
      <c r="D11" s="45">
        <v>12.739115627930001</v>
      </c>
      <c r="E11" s="45">
        <v>15.37733334128</v>
      </c>
      <c r="F11" s="45">
        <v>16.353793813899998</v>
      </c>
      <c r="G11" s="45">
        <v>15.440077762300001</v>
      </c>
      <c r="H11" s="45">
        <v>27.366822573700002</v>
      </c>
      <c r="I11" s="45">
        <v>15.090925439020001</v>
      </c>
      <c r="J11" s="45">
        <v>19.425168023319998</v>
      </c>
      <c r="K11" s="45">
        <v>20.468832151560001</v>
      </c>
      <c r="L11" s="45">
        <v>31.763726379330002</v>
      </c>
      <c r="M11" s="45">
        <v>19.722046700610001</v>
      </c>
      <c r="N11" s="45">
        <v>20.979437859249998</v>
      </c>
      <c r="O11" s="45">
        <v>29.028728845520003</v>
      </c>
      <c r="P11" s="45">
        <v>65.472279089020006</v>
      </c>
      <c r="Q11" s="45">
        <v>49.200007741110014</v>
      </c>
      <c r="R11" s="45">
        <v>46.607942983410005</v>
      </c>
      <c r="S11" s="45">
        <v>68.982215256359993</v>
      </c>
      <c r="T11" s="45">
        <v>68.300932143969987</v>
      </c>
      <c r="U11" s="45">
        <v>81.51268876215002</v>
      </c>
      <c r="V11" s="45">
        <v>37.108154469319999</v>
      </c>
      <c r="W11" s="45">
        <v>17.520079811820001</v>
      </c>
      <c r="X11" s="45">
        <v>20.676733999009997</v>
      </c>
      <c r="Y11" s="45">
        <v>102.94097312487003</v>
      </c>
      <c r="Z11" s="45">
        <v>93.125391616072477</v>
      </c>
      <c r="AA11" s="45">
        <v>184.11212309408995</v>
      </c>
    </row>
    <row r="12" spans="3:27" x14ac:dyDescent="0.2">
      <c r="C12" s="57" t="s">
        <v>168</v>
      </c>
      <c r="D12" s="44">
        <v>928.86795132566965</v>
      </c>
      <c r="E12" s="44">
        <v>898.03764871675992</v>
      </c>
      <c r="F12" s="44">
        <v>1140.0648975557001</v>
      </c>
      <c r="G12" s="44">
        <v>1326.2070076778502</v>
      </c>
      <c r="H12" s="44">
        <v>1793.686104903501</v>
      </c>
      <c r="I12" s="44">
        <v>1657.3931242149199</v>
      </c>
      <c r="J12" s="44">
        <v>1537.63047289007</v>
      </c>
      <c r="K12" s="44">
        <v>681.7523369819703</v>
      </c>
      <c r="L12" s="44">
        <v>1024.7527825777702</v>
      </c>
      <c r="M12" s="44">
        <v>1485.1768541987303</v>
      </c>
      <c r="N12" s="44">
        <v>1423.1388101705211</v>
      </c>
      <c r="O12" s="44">
        <v>1338.8848139436218</v>
      </c>
      <c r="P12" s="44">
        <v>1590.5147926279878</v>
      </c>
      <c r="Q12" s="44">
        <v>1681.9369012167454</v>
      </c>
      <c r="R12" s="44">
        <v>1963.780487132263</v>
      </c>
      <c r="S12" s="44">
        <v>1737.5145121025071</v>
      </c>
      <c r="T12" s="44">
        <v>2126.8117857344773</v>
      </c>
      <c r="U12" s="44">
        <v>1920.0835442250918</v>
      </c>
      <c r="V12" s="44">
        <v>1532.2100322598592</v>
      </c>
      <c r="W12" s="44">
        <v>1344.9516150560855</v>
      </c>
      <c r="X12" s="44">
        <v>1133.9732541869998</v>
      </c>
      <c r="Y12" s="44">
        <v>1142.9461971395008</v>
      </c>
      <c r="Z12" s="44">
        <v>1510.4004959164802</v>
      </c>
      <c r="AA12" s="44">
        <v>2255.6348426876302</v>
      </c>
    </row>
    <row r="13" spans="3:27" x14ac:dyDescent="0.2">
      <c r="C13" s="58" t="s">
        <v>169</v>
      </c>
      <c r="D13" s="45">
        <v>12.516612775</v>
      </c>
      <c r="E13" s="45">
        <v>26.502749517489999</v>
      </c>
      <c r="F13" s="45">
        <v>17.92211516099</v>
      </c>
      <c r="G13" s="45">
        <v>14.38504171352</v>
      </c>
      <c r="H13" s="45">
        <v>18.148684113550001</v>
      </c>
      <c r="I13" s="45">
        <v>9.3975454333599977</v>
      </c>
      <c r="J13" s="45">
        <v>7.6013570246600004</v>
      </c>
      <c r="K13" s="45">
        <v>9.1342404079800001</v>
      </c>
      <c r="L13" s="45">
        <v>11.711286590129999</v>
      </c>
      <c r="M13" s="45">
        <v>18.117324564</v>
      </c>
      <c r="N13" s="45">
        <v>16.024247542000001</v>
      </c>
      <c r="O13" s="45">
        <v>30.869321633169999</v>
      </c>
      <c r="P13" s="45">
        <v>101.58177621908001</v>
      </c>
      <c r="Q13" s="45">
        <v>89.518905381240003</v>
      </c>
      <c r="R13" s="45">
        <v>86.842169945280006</v>
      </c>
      <c r="S13" s="45">
        <v>61.32456491984</v>
      </c>
      <c r="T13" s="45">
        <v>176.64544008667002</v>
      </c>
      <c r="U13" s="45">
        <v>224.46031054369001</v>
      </c>
      <c r="V13" s="45">
        <v>156.10486540145001</v>
      </c>
      <c r="W13" s="45">
        <v>202.86254709204002</v>
      </c>
      <c r="X13" s="45">
        <v>177.22065308481999</v>
      </c>
      <c r="Y13" s="45">
        <v>54.284513338569994</v>
      </c>
      <c r="Z13" s="45">
        <v>308.48185232163996</v>
      </c>
      <c r="AA13" s="45">
        <v>121.78801196579998</v>
      </c>
    </row>
    <row r="14" spans="3:27" x14ac:dyDescent="0.2">
      <c r="C14" s="57" t="s">
        <v>170</v>
      </c>
      <c r="D14" s="44">
        <v>339.48878609723994</v>
      </c>
      <c r="E14" s="44">
        <v>126.21648745488</v>
      </c>
      <c r="F14" s="44">
        <v>453.64547152405009</v>
      </c>
      <c r="G14" s="44">
        <v>439.61518210823994</v>
      </c>
      <c r="H14" s="44">
        <v>461.54907663442998</v>
      </c>
      <c r="I14" s="44">
        <v>351.99780258493001</v>
      </c>
      <c r="J14" s="44">
        <v>308.41154541329996</v>
      </c>
      <c r="K14" s="44">
        <v>191.85696704866001</v>
      </c>
      <c r="L14" s="44">
        <v>625.46092791116007</v>
      </c>
      <c r="M14" s="44">
        <v>474.92097119712002</v>
      </c>
      <c r="N14" s="44">
        <v>486.79128222990005</v>
      </c>
      <c r="O14" s="44">
        <v>245.69093286862946</v>
      </c>
      <c r="P14" s="44">
        <v>910.66031451266008</v>
      </c>
      <c r="Q14" s="44">
        <v>630.34994614968468</v>
      </c>
      <c r="R14" s="44">
        <v>830.60300377158114</v>
      </c>
      <c r="S14" s="44">
        <v>322.22583905271796</v>
      </c>
      <c r="T14" s="44">
        <v>303.04581289097001</v>
      </c>
      <c r="U14" s="44">
        <v>207.87620182864998</v>
      </c>
      <c r="V14" s="44">
        <v>344.76697312093995</v>
      </c>
      <c r="W14" s="44">
        <v>449.74786488843012</v>
      </c>
      <c r="X14" s="44">
        <v>41.731646822589994</v>
      </c>
      <c r="Y14" s="44">
        <v>49.415818300530013</v>
      </c>
      <c r="Z14" s="44">
        <v>76.973078535579987</v>
      </c>
      <c r="AA14" s="44">
        <v>657.04626693463013</v>
      </c>
    </row>
    <row r="15" spans="3:27" x14ac:dyDescent="0.2">
      <c r="C15" s="58" t="s">
        <v>171</v>
      </c>
      <c r="D15" s="45">
        <v>0.74634526170000004</v>
      </c>
      <c r="E15" s="45">
        <v>7.1552881784899993</v>
      </c>
      <c r="F15" s="45">
        <v>1.8688081009999999</v>
      </c>
      <c r="G15" s="45">
        <v>1.28811621181</v>
      </c>
      <c r="H15" s="45">
        <v>5.5278203522</v>
      </c>
      <c r="I15" s="45">
        <v>2.6725146672600002</v>
      </c>
      <c r="J15" s="45">
        <v>8.0833385398399997</v>
      </c>
      <c r="K15" s="45">
        <v>5.6962857763999999</v>
      </c>
      <c r="L15" s="45">
        <v>3.8735594302399998</v>
      </c>
      <c r="M15" s="45">
        <v>6.9861451640099999</v>
      </c>
      <c r="N15" s="45">
        <v>17.266825480689995</v>
      </c>
      <c r="O15" s="45">
        <v>32.083536843859996</v>
      </c>
      <c r="P15" s="45">
        <v>12.546786436599998</v>
      </c>
      <c r="Q15" s="45">
        <v>11.944000208169999</v>
      </c>
      <c r="R15" s="45">
        <v>21.785834458089994</v>
      </c>
      <c r="S15" s="45">
        <v>17.856246114240001</v>
      </c>
      <c r="T15" s="45">
        <v>25.417931642570004</v>
      </c>
      <c r="U15" s="45">
        <v>35.28126198228</v>
      </c>
      <c r="V15" s="45">
        <v>35.51581226103</v>
      </c>
      <c r="W15" s="45">
        <v>28.604872810299998</v>
      </c>
      <c r="X15" s="45">
        <v>31.825046258719997</v>
      </c>
      <c r="Y15" s="45">
        <v>20.962763111870004</v>
      </c>
      <c r="Z15" s="45">
        <v>26.083686655400005</v>
      </c>
      <c r="AA15" s="45">
        <v>63.929697821579992</v>
      </c>
    </row>
    <row r="16" spans="3:27" x14ac:dyDescent="0.2">
      <c r="C16" s="57" t="s">
        <v>172</v>
      </c>
      <c r="D16" s="44">
        <v>64.034337809750014</v>
      </c>
      <c r="E16" s="44">
        <v>30.814019106159996</v>
      </c>
      <c r="F16" s="44">
        <v>57.448780978119999</v>
      </c>
      <c r="G16" s="44">
        <v>61.802804140150002</v>
      </c>
      <c r="H16" s="44">
        <v>57.458963718020009</v>
      </c>
      <c r="I16" s="44">
        <v>40.68815894974</v>
      </c>
      <c r="J16" s="44">
        <v>66.505320155939998</v>
      </c>
      <c r="K16" s="44">
        <v>76.034758689369994</v>
      </c>
      <c r="L16" s="44">
        <v>85.785696463889991</v>
      </c>
      <c r="M16" s="44">
        <v>103.02394921602</v>
      </c>
      <c r="N16" s="44">
        <v>124.51924121636</v>
      </c>
      <c r="O16" s="44">
        <v>176.15296149950001</v>
      </c>
      <c r="P16" s="44">
        <v>181.15852185652003</v>
      </c>
      <c r="Q16" s="44">
        <v>198.6419028265</v>
      </c>
      <c r="R16" s="44">
        <v>183.1381717024916</v>
      </c>
      <c r="S16" s="44">
        <v>212.00853775105998</v>
      </c>
      <c r="T16" s="44">
        <v>266.35816783232002</v>
      </c>
      <c r="U16" s="44">
        <v>309.62207914371999</v>
      </c>
      <c r="V16" s="44">
        <v>197.33839603765</v>
      </c>
      <c r="W16" s="44">
        <v>202.91102596600101</v>
      </c>
      <c r="X16" s="44">
        <v>190.40560600069</v>
      </c>
      <c r="Y16" s="44">
        <v>152.48204929316</v>
      </c>
      <c r="Z16" s="44">
        <v>214.06749715498998</v>
      </c>
      <c r="AA16" s="44">
        <v>257.92213860573997</v>
      </c>
    </row>
    <row r="17" spans="3:27" x14ac:dyDescent="0.2">
      <c r="C17" s="58" t="s">
        <v>61</v>
      </c>
      <c r="D17" s="45">
        <v>1802.6922044730406</v>
      </c>
      <c r="E17" s="45">
        <v>797.5651942561301</v>
      </c>
      <c r="F17" s="45">
        <v>1064.0396532009499</v>
      </c>
      <c r="G17" s="45">
        <v>710.56005385665003</v>
      </c>
      <c r="H17" s="45">
        <v>1142.4442122114397</v>
      </c>
      <c r="I17" s="45">
        <v>709.63342953923006</v>
      </c>
      <c r="J17" s="45">
        <v>675.72223679925025</v>
      </c>
      <c r="K17" s="45">
        <v>336.98111680328992</v>
      </c>
      <c r="L17" s="45">
        <v>1033.8126376689299</v>
      </c>
      <c r="M17" s="45">
        <v>497.61805078099007</v>
      </c>
      <c r="N17" s="45">
        <v>716.97076272402012</v>
      </c>
      <c r="O17" s="45">
        <v>1415.98911504893</v>
      </c>
      <c r="P17" s="45">
        <v>2195.2061624587773</v>
      </c>
      <c r="Q17" s="45">
        <v>4433.5271839188099</v>
      </c>
      <c r="R17" s="45">
        <v>2577.1718405374895</v>
      </c>
      <c r="S17" s="45">
        <v>3121.8674904570898</v>
      </c>
      <c r="T17" s="45">
        <v>2189.1631984802502</v>
      </c>
      <c r="U17" s="45">
        <v>1978.1847455545717</v>
      </c>
      <c r="V17" s="45">
        <v>867.67578248171992</v>
      </c>
      <c r="W17" s="45">
        <v>1058.02238088538</v>
      </c>
      <c r="X17" s="45">
        <v>3797.9160302864602</v>
      </c>
      <c r="Y17" s="45">
        <v>2703.2906998145604</v>
      </c>
      <c r="Z17" s="45">
        <v>2765.2139975762802</v>
      </c>
      <c r="AA17" s="45">
        <v>3027.8543614927207</v>
      </c>
    </row>
    <row r="18" spans="3:27" x14ac:dyDescent="0.2">
      <c r="C18" s="57" t="s">
        <v>243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>
        <v>850.84751807376017</v>
      </c>
    </row>
    <row r="19" spans="3:27" x14ac:dyDescent="0.2">
      <c r="C19" s="58" t="s">
        <v>173</v>
      </c>
      <c r="D19" s="45">
        <v>104.87753881014</v>
      </c>
      <c r="E19" s="45">
        <v>82.040841809389988</v>
      </c>
      <c r="F19" s="45">
        <v>158.51751466073003</v>
      </c>
      <c r="G19" s="45">
        <v>199.97216394327998</v>
      </c>
      <c r="H19" s="45">
        <v>251.18811932211</v>
      </c>
      <c r="I19" s="45">
        <v>288.71313963283001</v>
      </c>
      <c r="J19" s="45">
        <v>640.95239535297992</v>
      </c>
      <c r="K19" s="45">
        <v>732.25843212971984</v>
      </c>
      <c r="L19" s="45">
        <v>811.00478406481989</v>
      </c>
      <c r="M19" s="45">
        <v>785.54177615487993</v>
      </c>
      <c r="N19" s="45">
        <v>853.16091535816008</v>
      </c>
      <c r="O19" s="45">
        <v>847.02179274036985</v>
      </c>
      <c r="P19" s="45">
        <v>1460.0569550673199</v>
      </c>
      <c r="Q19" s="45">
        <v>1004.6789520427084</v>
      </c>
      <c r="R19" s="45">
        <v>701.68308312245995</v>
      </c>
      <c r="S19" s="45">
        <v>702.1876098578623</v>
      </c>
      <c r="T19" s="45">
        <v>1647.1249473540906</v>
      </c>
      <c r="U19" s="45">
        <v>1151.9395265522703</v>
      </c>
      <c r="V19" s="45">
        <v>675.89448722798011</v>
      </c>
      <c r="W19" s="45">
        <v>1122.0692224495003</v>
      </c>
      <c r="X19" s="45">
        <v>395.14903934106002</v>
      </c>
      <c r="Y19" s="45">
        <v>939.42087326378032</v>
      </c>
      <c r="Z19" s="45">
        <v>465.14955387887005</v>
      </c>
      <c r="AA19" s="45">
        <v>389.04363554813995</v>
      </c>
    </row>
    <row r="20" spans="3:27" x14ac:dyDescent="0.2">
      <c r="C20" s="57" t="s">
        <v>174</v>
      </c>
      <c r="D20" s="44">
        <v>4.9759670273199994</v>
      </c>
      <c r="E20" s="44">
        <v>8.834648797529999</v>
      </c>
      <c r="F20" s="44">
        <v>20.98915989695</v>
      </c>
      <c r="G20" s="44">
        <v>19.7167965105</v>
      </c>
      <c r="H20" s="44">
        <v>26.562794738399997</v>
      </c>
      <c r="I20" s="44">
        <v>50.695871582919985</v>
      </c>
      <c r="J20" s="44">
        <v>16.839588408919997</v>
      </c>
      <c r="K20" s="44">
        <v>24.439921612719999</v>
      </c>
      <c r="L20" s="44">
        <v>23.830788259059997</v>
      </c>
      <c r="M20" s="44">
        <v>17.57233677116</v>
      </c>
      <c r="N20" s="44">
        <v>12.854011156630003</v>
      </c>
      <c r="O20" s="44">
        <v>17.253031461859997</v>
      </c>
      <c r="P20" s="44">
        <v>40.403652765883393</v>
      </c>
      <c r="Q20" s="44">
        <v>42.189313272489997</v>
      </c>
      <c r="R20" s="44">
        <v>84.773857369940004</v>
      </c>
      <c r="S20" s="44">
        <v>62.66495574484</v>
      </c>
      <c r="T20" s="44">
        <v>38.642299990550001</v>
      </c>
      <c r="U20" s="44">
        <v>79.016478917369994</v>
      </c>
      <c r="V20" s="44">
        <v>29.893101140730003</v>
      </c>
      <c r="W20" s="44">
        <v>33.645947164069995</v>
      </c>
      <c r="X20" s="44">
        <v>23.776174505500006</v>
      </c>
      <c r="Y20" s="44">
        <v>35.028179396630016</v>
      </c>
      <c r="Z20" s="44">
        <v>51.64650252452001</v>
      </c>
      <c r="AA20" s="44">
        <v>287.11142138636995</v>
      </c>
    </row>
    <row r="21" spans="3:27" x14ac:dyDescent="0.2">
      <c r="C21" s="58" t="s">
        <v>62</v>
      </c>
      <c r="D21" s="45">
        <v>11.0293596717</v>
      </c>
      <c r="E21" s="45">
        <v>8.9825487476900001</v>
      </c>
      <c r="F21" s="45">
        <v>9.7189784479399997</v>
      </c>
      <c r="G21" s="45">
        <v>54.928498377429996</v>
      </c>
      <c r="H21" s="45">
        <v>38.921496779769996</v>
      </c>
      <c r="I21" s="45">
        <v>29.450704129589997</v>
      </c>
      <c r="J21" s="45">
        <v>64.510163035030004</v>
      </c>
      <c r="K21" s="45">
        <v>17.008229926369999</v>
      </c>
      <c r="L21" s="45">
        <v>45.975810128779997</v>
      </c>
      <c r="M21" s="45">
        <v>30.481712787500001</v>
      </c>
      <c r="N21" s="45">
        <v>38.046349494450006</v>
      </c>
      <c r="O21" s="45">
        <v>13.026851833479999</v>
      </c>
      <c r="P21" s="45">
        <v>22.423546049993746</v>
      </c>
      <c r="Q21" s="45">
        <v>13.020932506839999</v>
      </c>
      <c r="R21" s="45">
        <v>8.2050340042500007</v>
      </c>
      <c r="S21" s="45">
        <v>5.2187684158299996</v>
      </c>
      <c r="T21" s="45">
        <v>4.5695037818099999</v>
      </c>
      <c r="U21" s="45">
        <v>4.6535020634399977</v>
      </c>
      <c r="V21" s="45">
        <v>1.3838729722100001</v>
      </c>
      <c r="W21" s="45">
        <v>3.6043659940800001</v>
      </c>
      <c r="X21" s="45">
        <v>1.2845412622799999</v>
      </c>
      <c r="Y21" s="45">
        <v>2.9815852413999999</v>
      </c>
      <c r="Z21" s="45">
        <v>2.4018423491000003</v>
      </c>
      <c r="AA21" s="45">
        <v>13.447919618919999</v>
      </c>
    </row>
    <row r="22" spans="3:27" x14ac:dyDescent="0.2">
      <c r="C22" s="57" t="s">
        <v>63</v>
      </c>
      <c r="D22" s="44">
        <v>95.45217181159002</v>
      </c>
      <c r="E22" s="44">
        <v>155.78125514365999</v>
      </c>
      <c r="F22" s="44">
        <v>100.60436098419001</v>
      </c>
      <c r="G22" s="44">
        <v>115.58985707010001</v>
      </c>
      <c r="H22" s="44">
        <v>173.86971890455001</v>
      </c>
      <c r="I22" s="44">
        <v>126.67526758176001</v>
      </c>
      <c r="J22" s="44">
        <v>228.71527965239994</v>
      </c>
      <c r="K22" s="44">
        <v>72.577315963940023</v>
      </c>
      <c r="L22" s="44">
        <v>457.86568401390008</v>
      </c>
      <c r="M22" s="44">
        <v>367.3738802234999</v>
      </c>
      <c r="N22" s="44">
        <v>844.17161842601001</v>
      </c>
      <c r="O22" s="44">
        <v>2617.2829102217684</v>
      </c>
      <c r="P22" s="44">
        <v>284.18094821971067</v>
      </c>
      <c r="Q22" s="44">
        <v>355.14017359943637</v>
      </c>
      <c r="R22" s="44">
        <v>505.92533508440135</v>
      </c>
      <c r="S22" s="44">
        <v>556.37677513343806</v>
      </c>
      <c r="T22" s="44">
        <v>868.50487057800456</v>
      </c>
      <c r="U22" s="44">
        <v>1106.1015624043307</v>
      </c>
      <c r="V22" s="44">
        <v>392.44598747364</v>
      </c>
      <c r="W22" s="44">
        <v>692.61485603658002</v>
      </c>
      <c r="X22" s="44">
        <v>679.57329836727035</v>
      </c>
      <c r="Y22" s="44">
        <v>978.74815328532998</v>
      </c>
      <c r="Z22" s="44">
        <v>1189.38246149308</v>
      </c>
      <c r="AA22" s="44">
        <v>1374.6057220113896</v>
      </c>
    </row>
    <row r="23" spans="3:27" x14ac:dyDescent="0.2">
      <c r="C23" s="58" t="s">
        <v>175</v>
      </c>
      <c r="D23" s="45">
        <v>51.421253107970003</v>
      </c>
      <c r="E23" s="45">
        <v>40.04758351692</v>
      </c>
      <c r="F23" s="45">
        <v>49.034277462960006</v>
      </c>
      <c r="G23" s="45">
        <v>69.181675628619999</v>
      </c>
      <c r="H23" s="45">
        <v>525.26891579503001</v>
      </c>
      <c r="I23" s="45">
        <v>313.33486854852003</v>
      </c>
      <c r="J23" s="45">
        <v>222.71967792396003</v>
      </c>
      <c r="K23" s="45">
        <v>176.67950045494999</v>
      </c>
      <c r="L23" s="45">
        <v>158.93096006006999</v>
      </c>
      <c r="M23" s="45">
        <v>82.968148265750003</v>
      </c>
      <c r="N23" s="45">
        <v>183.92906849660002</v>
      </c>
      <c r="O23" s="45">
        <v>184.33427712252004</v>
      </c>
      <c r="P23" s="45">
        <v>275.86154129480502</v>
      </c>
      <c r="Q23" s="45">
        <v>473.12149989917003</v>
      </c>
      <c r="R23" s="45">
        <v>376.68232765753817</v>
      </c>
      <c r="S23" s="45">
        <v>277.18261334569002</v>
      </c>
      <c r="T23" s="45">
        <v>269.23262899218003</v>
      </c>
      <c r="U23" s="45">
        <v>554.50697489151003</v>
      </c>
      <c r="V23" s="45">
        <v>268.69433295730011</v>
      </c>
      <c r="W23" s="45">
        <v>535.19462275259002</v>
      </c>
      <c r="X23" s="45">
        <v>392.54629307748002</v>
      </c>
      <c r="Y23" s="45">
        <v>296.81547920825994</v>
      </c>
      <c r="Z23" s="45">
        <v>510.28908318410998</v>
      </c>
      <c r="AA23" s="45">
        <v>518.34247396833996</v>
      </c>
    </row>
    <row r="24" spans="3:27" x14ac:dyDescent="0.2">
      <c r="C24" s="57" t="s">
        <v>64</v>
      </c>
      <c r="D24" s="44">
        <v>29.46901573757</v>
      </c>
      <c r="E24" s="44">
        <v>49.128793955180008</v>
      </c>
      <c r="F24" s="44">
        <v>51.611136476850007</v>
      </c>
      <c r="G24" s="44">
        <v>51.024885777229997</v>
      </c>
      <c r="H24" s="44">
        <v>80.06111800746001</v>
      </c>
      <c r="I24" s="44">
        <v>49.009133098250004</v>
      </c>
      <c r="J24" s="44">
        <v>50.489731118330006</v>
      </c>
      <c r="K24" s="44">
        <v>42.248471587810002</v>
      </c>
      <c r="L24" s="44">
        <v>36.852110060040005</v>
      </c>
      <c r="M24" s="44">
        <v>36.56677828622</v>
      </c>
      <c r="N24" s="44">
        <v>55.801854817719999</v>
      </c>
      <c r="O24" s="44">
        <v>64.958725409469992</v>
      </c>
      <c r="P24" s="44">
        <v>58.607075900323736</v>
      </c>
      <c r="Q24" s="44">
        <v>73.179114971339999</v>
      </c>
      <c r="R24" s="44">
        <v>90.325450656089998</v>
      </c>
      <c r="S24" s="44">
        <v>181.28425257582001</v>
      </c>
      <c r="T24" s="44">
        <v>90.121031808393695</v>
      </c>
      <c r="U24" s="44">
        <v>119.25292420388999</v>
      </c>
      <c r="V24" s="44">
        <v>88.346570378020019</v>
      </c>
      <c r="W24" s="44">
        <v>126.09321333851</v>
      </c>
      <c r="X24" s="44">
        <v>147.13920027784002</v>
      </c>
      <c r="Y24" s="44">
        <v>215.33275895814995</v>
      </c>
      <c r="Z24" s="44">
        <v>216.25247156344005</v>
      </c>
      <c r="AA24" s="44">
        <v>455.88113663685994</v>
      </c>
    </row>
    <row r="25" spans="3:27" x14ac:dyDescent="0.2">
      <c r="C25" s="58" t="s">
        <v>176</v>
      </c>
      <c r="D25" s="45">
        <v>250.85952339298998</v>
      </c>
      <c r="E25" s="45">
        <v>792.47746986232005</v>
      </c>
      <c r="F25" s="45">
        <v>738.39099383112</v>
      </c>
      <c r="G25" s="45">
        <v>288.65948232374996</v>
      </c>
      <c r="H25" s="45">
        <v>85.499701182090007</v>
      </c>
      <c r="I25" s="45">
        <v>87.834614280669982</v>
      </c>
      <c r="J25" s="45">
        <v>158.24010311375002</v>
      </c>
      <c r="K25" s="45">
        <v>201.94738168278002</v>
      </c>
      <c r="L25" s="45">
        <v>378.66500279199994</v>
      </c>
      <c r="M25" s="45">
        <v>695.44368074164004</v>
      </c>
      <c r="N25" s="45">
        <v>595.83451374908987</v>
      </c>
      <c r="O25" s="45">
        <v>509.28115256827994</v>
      </c>
      <c r="P25" s="45">
        <v>424.70349439167387</v>
      </c>
      <c r="Q25" s="45">
        <v>165.61778639467002</v>
      </c>
      <c r="R25" s="45">
        <v>39.448958332220002</v>
      </c>
      <c r="S25" s="45">
        <v>82.360175844862496</v>
      </c>
      <c r="T25" s="45">
        <v>180.60616327930001</v>
      </c>
      <c r="U25" s="45">
        <v>137.59693302222001</v>
      </c>
      <c r="V25" s="45">
        <v>120.45964239605999</v>
      </c>
      <c r="W25" s="45">
        <v>132.83463751286001</v>
      </c>
      <c r="X25" s="45">
        <v>83.995541037250007</v>
      </c>
      <c r="Y25" s="45">
        <v>111.40758384525002</v>
      </c>
      <c r="Z25" s="45">
        <v>781.70436462715986</v>
      </c>
      <c r="AA25" s="45">
        <v>869.69064161437996</v>
      </c>
    </row>
    <row r="26" spans="3:27" x14ac:dyDescent="0.2">
      <c r="C26" s="57" t="s">
        <v>177</v>
      </c>
      <c r="D26" s="44">
        <v>242.99459529935001</v>
      </c>
      <c r="E26" s="44">
        <v>337.50955837023002</v>
      </c>
      <c r="F26" s="44">
        <v>349.70182126083</v>
      </c>
      <c r="G26" s="44">
        <v>303.25598570891003</v>
      </c>
      <c r="H26" s="44">
        <v>205.38808707569001</v>
      </c>
      <c r="I26" s="44">
        <v>111.2209055572</v>
      </c>
      <c r="J26" s="44">
        <v>20.931832463689997</v>
      </c>
      <c r="K26" s="44">
        <v>32.44520653152</v>
      </c>
      <c r="L26" s="44">
        <v>38.023515065389994</v>
      </c>
      <c r="M26" s="44">
        <v>18.875286383630002</v>
      </c>
      <c r="N26" s="44">
        <v>4.2409417060000205</v>
      </c>
      <c r="O26" s="44">
        <v>47.385250164439995</v>
      </c>
      <c r="P26" s="44">
        <v>531.53863342468003</v>
      </c>
      <c r="Q26" s="44">
        <v>177.8435341118961</v>
      </c>
      <c r="R26" s="44">
        <v>263.11858345249999</v>
      </c>
      <c r="S26" s="44">
        <v>208.51137685629996</v>
      </c>
      <c r="T26" s="44">
        <v>296.27727391394001</v>
      </c>
      <c r="U26" s="44">
        <v>865.27855796441986</v>
      </c>
      <c r="V26" s="44">
        <v>903.26607980942993</v>
      </c>
      <c r="W26" s="44">
        <v>914.38979639872014</v>
      </c>
      <c r="X26" s="44">
        <v>3461.6433410078198</v>
      </c>
      <c r="Y26" s="44">
        <v>4746.8309195641395</v>
      </c>
      <c r="Z26" s="44">
        <v>4776.0807746096389</v>
      </c>
      <c r="AA26" s="44">
        <v>4540.4342743445695</v>
      </c>
    </row>
    <row r="27" spans="3:27" x14ac:dyDescent="0.2">
      <c r="C27" s="58" t="s">
        <v>65</v>
      </c>
      <c r="D27" s="45">
        <v>42.259567785890006</v>
      </c>
      <c r="E27" s="45">
        <v>15.31668033327</v>
      </c>
      <c r="F27" s="45">
        <v>54.134664455009997</v>
      </c>
      <c r="G27" s="45">
        <v>53.367173343589997</v>
      </c>
      <c r="H27" s="45">
        <v>166.42833992679002</v>
      </c>
      <c r="I27" s="45">
        <v>71.934688586060005</v>
      </c>
      <c r="J27" s="45">
        <v>64.439810422350007</v>
      </c>
      <c r="K27" s="45">
        <v>55.480847927959999</v>
      </c>
      <c r="L27" s="45">
        <v>68.423889946010007</v>
      </c>
      <c r="M27" s="45">
        <v>80.453842029559993</v>
      </c>
      <c r="N27" s="45">
        <v>115.27338435226005</v>
      </c>
      <c r="O27" s="45">
        <v>186.31856967837999</v>
      </c>
      <c r="P27" s="45">
        <v>204.53113881788508</v>
      </c>
      <c r="Q27" s="45">
        <v>189.66161287466002</v>
      </c>
      <c r="R27" s="45">
        <v>180.67146247395999</v>
      </c>
      <c r="S27" s="45">
        <v>250.99496798390999</v>
      </c>
      <c r="T27" s="45">
        <v>301.56762862716994</v>
      </c>
      <c r="U27" s="45">
        <v>293.38097653349996</v>
      </c>
      <c r="V27" s="45">
        <v>131.84198374782</v>
      </c>
      <c r="W27" s="45">
        <v>380.87196102028406</v>
      </c>
      <c r="X27" s="45">
        <v>379.28574815664007</v>
      </c>
      <c r="Y27" s="45">
        <v>441.45844876781001</v>
      </c>
      <c r="Z27" s="45">
        <v>494.41681577861999</v>
      </c>
      <c r="AA27" s="45">
        <v>643.07104809765019</v>
      </c>
    </row>
    <row r="28" spans="3:27" x14ac:dyDescent="0.2">
      <c r="C28" s="57" t="s">
        <v>178</v>
      </c>
      <c r="D28" s="44">
        <v>50.72312900659</v>
      </c>
      <c r="E28" s="44">
        <v>60.751994285000002</v>
      </c>
      <c r="F28" s="44">
        <v>30.007765186999997</v>
      </c>
      <c r="G28" s="44">
        <v>73.263145840779998</v>
      </c>
      <c r="H28" s="44">
        <v>32.145511503119998</v>
      </c>
      <c r="I28" s="44">
        <v>8.1851103295099996</v>
      </c>
      <c r="J28" s="44">
        <v>21.702006236460001</v>
      </c>
      <c r="K28" s="44">
        <v>118.42655858964001</v>
      </c>
      <c r="L28" s="44">
        <v>50.919833573540004</v>
      </c>
      <c r="M28" s="44">
        <v>92.827475555739994</v>
      </c>
      <c r="N28" s="44">
        <v>44.576324415000002</v>
      </c>
      <c r="O28" s="44">
        <v>72.47981966239</v>
      </c>
      <c r="P28" s="44">
        <v>34.852843992130019</v>
      </c>
      <c r="Q28" s="44">
        <v>39.587010958100002</v>
      </c>
      <c r="R28" s="44">
        <v>44.720831715579997</v>
      </c>
      <c r="S28" s="44">
        <v>44.728757255550001</v>
      </c>
      <c r="T28" s="44">
        <v>49.96515663724</v>
      </c>
      <c r="U28" s="44">
        <v>59.486909447479981</v>
      </c>
      <c r="V28" s="44">
        <v>39.857702953</v>
      </c>
      <c r="W28" s="44">
        <v>67.338430475850004</v>
      </c>
      <c r="X28" s="44">
        <v>63.794521002539994</v>
      </c>
      <c r="Y28" s="44">
        <v>142.81070440725003</v>
      </c>
      <c r="Z28" s="44">
        <v>173.69055423130999</v>
      </c>
      <c r="AA28" s="44">
        <v>577.18510852939005</v>
      </c>
    </row>
    <row r="29" spans="3:27" x14ac:dyDescent="0.2">
      <c r="C29" s="58" t="s">
        <v>66</v>
      </c>
      <c r="D29" s="45">
        <v>6.3734108914099998</v>
      </c>
      <c r="E29" s="45">
        <v>4.6327596348799993</v>
      </c>
      <c r="F29" s="45">
        <v>23.407473054970001</v>
      </c>
      <c r="G29" s="45">
        <v>7.5436236619299999</v>
      </c>
      <c r="H29" s="45">
        <v>6.4277482375299986</v>
      </c>
      <c r="I29" s="45">
        <v>11.382874718849999</v>
      </c>
      <c r="J29" s="45">
        <v>26.369865802729997</v>
      </c>
      <c r="K29" s="45">
        <v>12.594330424060001</v>
      </c>
      <c r="L29" s="45">
        <v>7.3265726738699994</v>
      </c>
      <c r="M29" s="45">
        <v>10.800148638570001</v>
      </c>
      <c r="N29" s="45">
        <v>20.858012934749997</v>
      </c>
      <c r="O29" s="45">
        <v>14.085680399031832</v>
      </c>
      <c r="P29" s="45">
        <v>32.027025009050242</v>
      </c>
      <c r="Q29" s="45">
        <v>53.828825613562508</v>
      </c>
      <c r="R29" s="45">
        <v>9.7554868184999997</v>
      </c>
      <c r="S29" s="45">
        <v>15.272094568169434</v>
      </c>
      <c r="T29" s="45">
        <v>29.721716337523144</v>
      </c>
      <c r="U29" s="45">
        <v>48.981541261513655</v>
      </c>
      <c r="V29" s="45">
        <v>26.930733202809996</v>
      </c>
      <c r="W29" s="45">
        <v>41.962203097410004</v>
      </c>
      <c r="X29" s="45">
        <v>77.989882520229997</v>
      </c>
      <c r="Y29" s="45">
        <v>13.012908745959999</v>
      </c>
      <c r="Z29" s="45">
        <v>41.688283202630004</v>
      </c>
      <c r="AA29" s="45">
        <v>36.507842846859994</v>
      </c>
    </row>
    <row r="30" spans="3:27" x14ac:dyDescent="0.2">
      <c r="C30" s="57" t="s">
        <v>179</v>
      </c>
      <c r="D30" s="44">
        <v>323.28804413872996</v>
      </c>
      <c r="E30" s="44">
        <v>425.71267767921006</v>
      </c>
      <c r="F30" s="44">
        <v>350.39307224135007</v>
      </c>
      <c r="G30" s="44">
        <v>709.26967858124988</v>
      </c>
      <c r="H30" s="44">
        <v>1279.5269462604094</v>
      </c>
      <c r="I30" s="44">
        <v>1158.3821422409501</v>
      </c>
      <c r="J30" s="44">
        <v>1703.9247773953803</v>
      </c>
      <c r="K30" s="44">
        <v>664.18948605117998</v>
      </c>
      <c r="L30" s="44">
        <v>1087.59175272482</v>
      </c>
      <c r="M30" s="44">
        <v>2307.8614800350897</v>
      </c>
      <c r="N30" s="44">
        <v>4025.7236479277594</v>
      </c>
      <c r="O30" s="44">
        <v>4793.94538416454</v>
      </c>
      <c r="P30" s="44">
        <v>5713.0568967261179</v>
      </c>
      <c r="Q30" s="44">
        <v>2223.987642445753</v>
      </c>
      <c r="R30" s="44">
        <v>3757.2052629291302</v>
      </c>
      <c r="S30" s="44">
        <v>4127.1426820472116</v>
      </c>
      <c r="T30" s="44">
        <v>3671.6178324551192</v>
      </c>
      <c r="U30" s="44">
        <v>3274.5240435468404</v>
      </c>
      <c r="V30" s="44">
        <v>2564.7257577811806</v>
      </c>
      <c r="W30" s="44">
        <v>4987.8275842935</v>
      </c>
      <c r="X30" s="44">
        <v>4149.2864810003912</v>
      </c>
      <c r="Y30" s="44">
        <v>1552.7517996720599</v>
      </c>
      <c r="Z30" s="44">
        <v>7578.899935799981</v>
      </c>
      <c r="AA30" s="44">
        <v>10417.38688029649</v>
      </c>
    </row>
    <row r="31" spans="3:27" ht="22.5" x14ac:dyDescent="0.2">
      <c r="C31" s="62" t="s">
        <v>204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>
        <v>13.93815866712</v>
      </c>
      <c r="W31" s="45">
        <v>42.323220817230002</v>
      </c>
      <c r="X31" s="45">
        <v>35.677375861830001</v>
      </c>
      <c r="Y31" s="45">
        <v>18.285056658910001</v>
      </c>
      <c r="Z31" s="45">
        <v>24.663252470090001</v>
      </c>
      <c r="AA31" s="45">
        <v>37.855877513240003</v>
      </c>
    </row>
    <row r="32" spans="3:27" ht="22.5" x14ac:dyDescent="0.2">
      <c r="C32" s="63" t="s">
        <v>180</v>
      </c>
      <c r="D32" s="44">
        <v>25.823132882900001</v>
      </c>
      <c r="E32" s="44">
        <v>60.681962853790004</v>
      </c>
      <c r="F32" s="44">
        <v>99.638744545430001</v>
      </c>
      <c r="G32" s="44">
        <v>58.626853007920005</v>
      </c>
      <c r="H32" s="44">
        <v>8.7588288114299999</v>
      </c>
      <c r="I32" s="44">
        <v>90.00275531394999</v>
      </c>
      <c r="J32" s="44">
        <v>42.595341365359999</v>
      </c>
      <c r="K32" s="44">
        <v>47.553518162400003</v>
      </c>
      <c r="L32" s="44">
        <v>136.57138782499999</v>
      </c>
      <c r="M32" s="44">
        <v>143.62499737510998</v>
      </c>
      <c r="N32" s="44">
        <v>294.44552837777997</v>
      </c>
      <c r="O32" s="44">
        <v>204.13226034805996</v>
      </c>
      <c r="P32" s="44">
        <v>517.35217417656008</v>
      </c>
      <c r="Q32" s="44">
        <v>246.63144155808999</v>
      </c>
      <c r="R32" s="44">
        <v>300.21984059764003</v>
      </c>
      <c r="S32" s="44">
        <v>229.75266061909002</v>
      </c>
      <c r="T32" s="44">
        <v>157.67604303077999</v>
      </c>
      <c r="U32" s="44">
        <v>257.42868520866006</v>
      </c>
      <c r="V32" s="44">
        <v>65.876625626459997</v>
      </c>
      <c r="W32" s="44">
        <v>169.99237633877999</v>
      </c>
      <c r="X32" s="44">
        <v>335.74791283571989</v>
      </c>
      <c r="Y32" s="44">
        <v>205.83980884914004</v>
      </c>
      <c r="Z32" s="44">
        <v>271.64116189670995</v>
      </c>
      <c r="AA32" s="44">
        <v>268.85775995660003</v>
      </c>
    </row>
    <row r="33" spans="3:27" x14ac:dyDescent="0.2">
      <c r="C33" s="58" t="s">
        <v>67</v>
      </c>
      <c r="D33" s="45">
        <v>267.71844524494998</v>
      </c>
      <c r="E33" s="45">
        <v>368.09501202577997</v>
      </c>
      <c r="F33" s="45">
        <v>863.79104491837029</v>
      </c>
      <c r="G33" s="45">
        <v>353.73872701723991</v>
      </c>
      <c r="H33" s="45">
        <v>415.32071029969995</v>
      </c>
      <c r="I33" s="45">
        <v>453.01416712989999</v>
      </c>
      <c r="J33" s="45">
        <v>809.81680099647974</v>
      </c>
      <c r="K33" s="45">
        <v>780.18142697085</v>
      </c>
      <c r="L33" s="45">
        <v>579.28385501126991</v>
      </c>
      <c r="M33" s="45">
        <v>945.73869959026013</v>
      </c>
      <c r="N33" s="45">
        <v>1071.6370978874002</v>
      </c>
      <c r="O33" s="45">
        <v>1344.4407841233585</v>
      </c>
      <c r="P33" s="45">
        <v>1995.8384095471092</v>
      </c>
      <c r="Q33" s="45">
        <v>2477.7233832762754</v>
      </c>
      <c r="R33" s="45">
        <v>1556.1926927856587</v>
      </c>
      <c r="S33" s="45">
        <v>1802.89422015437</v>
      </c>
      <c r="T33" s="45">
        <v>1932.3471497639403</v>
      </c>
      <c r="U33" s="45">
        <v>2291.96284053609</v>
      </c>
      <c r="V33" s="45">
        <v>1406.7690781554802</v>
      </c>
      <c r="W33" s="45">
        <v>1726.0675849264305</v>
      </c>
      <c r="X33" s="45">
        <v>1667.3862228345999</v>
      </c>
      <c r="Y33" s="45">
        <v>2134.4662714491906</v>
      </c>
      <c r="Z33" s="45">
        <v>2797.3203610714472</v>
      </c>
      <c r="AA33" s="45">
        <v>1850.5347962448293</v>
      </c>
    </row>
    <row r="34" spans="3:27" x14ac:dyDescent="0.2">
      <c r="C34" s="57" t="s">
        <v>68</v>
      </c>
      <c r="D34" s="44">
        <v>82.929432617999993</v>
      </c>
      <c r="E34" s="44">
        <v>148.14621581259001</v>
      </c>
      <c r="F34" s="44">
        <v>82.269511577230006</v>
      </c>
      <c r="G34" s="44">
        <v>150.950512979</v>
      </c>
      <c r="H34" s="44">
        <v>225.30850738081</v>
      </c>
      <c r="I34" s="44">
        <v>233.65477935723001</v>
      </c>
      <c r="J34" s="44">
        <v>105.42899926229001</v>
      </c>
      <c r="K34" s="44">
        <v>89.145320323069996</v>
      </c>
      <c r="L34" s="44">
        <v>226.38577738979001</v>
      </c>
      <c r="M34" s="44">
        <v>452.88868372303</v>
      </c>
      <c r="N34" s="44">
        <v>446.86887413472994</v>
      </c>
      <c r="O34" s="44">
        <v>322.46745508100003</v>
      </c>
      <c r="P34" s="44">
        <v>984.29629714521991</v>
      </c>
      <c r="Q34" s="44">
        <v>1521.0209466166698</v>
      </c>
      <c r="R34" s="44">
        <v>1468.7499556155901</v>
      </c>
      <c r="S34" s="44">
        <v>1712.9447946809898</v>
      </c>
      <c r="T34" s="44">
        <v>1167.39713294435</v>
      </c>
      <c r="U34" s="44">
        <v>1550.1770392371297</v>
      </c>
      <c r="V34" s="44">
        <v>1460.8208444842301</v>
      </c>
      <c r="W34" s="44">
        <v>1236.7665756441202</v>
      </c>
      <c r="X34" s="44">
        <v>988.42117284545009</v>
      </c>
      <c r="Y34" s="44">
        <v>1249.2624226444896</v>
      </c>
      <c r="Z34" s="44">
        <v>1073.9417972521398</v>
      </c>
      <c r="AA34" s="44">
        <v>2827.7909713137906</v>
      </c>
    </row>
    <row r="35" spans="3:27" ht="19.5" customHeight="1" x14ac:dyDescent="0.2">
      <c r="C35" s="59" t="s">
        <v>69</v>
      </c>
      <c r="D35" s="38">
        <v>4987.7518180534598</v>
      </c>
      <c r="E35" s="38">
        <v>4866.8538784800494</v>
      </c>
      <c r="F35" s="38">
        <v>6146.0473232266595</v>
      </c>
      <c r="G35" s="38">
        <v>5426.1446585783888</v>
      </c>
      <c r="H35" s="38">
        <v>7502.3324288861595</v>
      </c>
      <c r="I35" s="38">
        <v>6258.9816052022707</v>
      </c>
      <c r="J35" s="38">
        <v>7401.1582082278792</v>
      </c>
      <c r="K35" s="38">
        <v>4674.3855404684</v>
      </c>
      <c r="L35" s="38">
        <v>7479.8991536014</v>
      </c>
      <c r="M35" s="38">
        <v>9409.2394478885508</v>
      </c>
      <c r="N35" s="38">
        <v>12086.365039198881</v>
      </c>
      <c r="O35" s="38">
        <v>15054.880055507712</v>
      </c>
      <c r="P35" s="38">
        <v>18569.384368322917</v>
      </c>
      <c r="Q35" s="38">
        <v>17404.710638856624</v>
      </c>
      <c r="R35" s="38">
        <v>16710.294091753822</v>
      </c>
      <c r="S35" s="38">
        <v>17642.152874531541</v>
      </c>
      <c r="T35" s="38">
        <v>17421.634181900623</v>
      </c>
      <c r="U35" s="38">
        <v>18052.15654737634</v>
      </c>
      <c r="V35" s="38">
        <f t="shared" ref="V35:Y35" si="0">SUM(V6:V34)</f>
        <v>12443.244987239241</v>
      </c>
      <c r="W35" s="38">
        <f t="shared" si="0"/>
        <v>16673.321990708031</v>
      </c>
      <c r="X35" s="38">
        <f t="shared" si="0"/>
        <v>18918.610846074374</v>
      </c>
      <c r="Y35" s="38">
        <f t="shared" si="0"/>
        <v>18114.890237057829</v>
      </c>
      <c r="Z35" s="38">
        <f t="shared" ref="Z35:AA35" si="1">SUM(Z6:Z34)</f>
        <v>26427.788661399634</v>
      </c>
      <c r="AA35" s="38">
        <f t="shared" si="1"/>
        <v>34751.141311239313</v>
      </c>
    </row>
    <row r="36" spans="3:27" s="49" customFormat="1" x14ac:dyDescent="0.2">
      <c r="C36" s="2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>
        <f>+Y35-'Rezago Presupuestal 19-24'!G25</f>
        <v>0</v>
      </c>
      <c r="Z36" s="50">
        <f>+Z35-'Rezago Presupuestal 19-24'!H25</f>
        <v>0</v>
      </c>
      <c r="AA36" s="50">
        <f>+AA35-'Rezago Presupuestal 19-24'!I25</f>
        <v>0</v>
      </c>
    </row>
    <row r="37" spans="3:27" s="49" customFormat="1" ht="11.25" customHeight="1" x14ac:dyDescent="0.2">
      <c r="C37" s="29" t="str">
        <f>'Pagos Rezago 19-24'!B33</f>
        <v>Fuente: Dirección General del Presupuesto Público Nacional - Subdirección de Análisis y Consolidación Presupuestal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3:27" x14ac:dyDescent="0.2">
      <c r="C38" s="10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3:27" ht="11.25" customHeight="1" x14ac:dyDescent="0.2"/>
    <row r="43" spans="3:27" ht="18" x14ac:dyDescent="0.2">
      <c r="C43" s="65" t="s">
        <v>201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3:27" x14ac:dyDescent="0.2">
      <c r="C44" s="64" t="s">
        <v>131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</row>
    <row r="45" spans="3:27" ht="22.5" x14ac:dyDescent="0.2">
      <c r="C45" s="71" t="s">
        <v>0</v>
      </c>
      <c r="D45" s="30" t="s">
        <v>1</v>
      </c>
      <c r="E45" s="30" t="s">
        <v>2</v>
      </c>
      <c r="F45" s="30" t="s">
        <v>3</v>
      </c>
      <c r="G45" s="30" t="s">
        <v>4</v>
      </c>
      <c r="H45" s="30" t="s">
        <v>5</v>
      </c>
      <c r="I45" s="30" t="s">
        <v>6</v>
      </c>
      <c r="J45" s="30" t="s">
        <v>7</v>
      </c>
      <c r="K45" s="30" t="s">
        <v>8</v>
      </c>
      <c r="L45" s="30" t="s">
        <v>9</v>
      </c>
      <c r="M45" s="30" t="s">
        <v>10</v>
      </c>
      <c r="N45" s="30" t="s">
        <v>11</v>
      </c>
      <c r="O45" s="30" t="s">
        <v>12</v>
      </c>
      <c r="P45" s="30" t="s">
        <v>71</v>
      </c>
      <c r="Q45" s="30" t="s">
        <v>111</v>
      </c>
      <c r="R45" s="30" t="s">
        <v>120</v>
      </c>
      <c r="S45" s="30" t="s">
        <v>125</v>
      </c>
      <c r="T45" s="30" t="s">
        <v>138</v>
      </c>
      <c r="U45" s="30" t="s">
        <v>143</v>
      </c>
      <c r="V45" s="30" t="s">
        <v>148</v>
      </c>
      <c r="W45" s="30" t="s">
        <v>185</v>
      </c>
      <c r="X45" s="30" t="s">
        <v>205</v>
      </c>
      <c r="Y45" s="30" t="s">
        <v>223</v>
      </c>
      <c r="Z45" s="30" t="s">
        <v>232</v>
      </c>
      <c r="AA45" s="30" t="s">
        <v>240</v>
      </c>
    </row>
    <row r="46" spans="3:27" ht="23.25" thickBot="1" x14ac:dyDescent="0.25">
      <c r="C46" s="72"/>
      <c r="D46" s="55" t="s">
        <v>13</v>
      </c>
      <c r="E46" s="55" t="s">
        <v>14</v>
      </c>
      <c r="F46" s="55" t="s">
        <v>15</v>
      </c>
      <c r="G46" s="55" t="s">
        <v>16</v>
      </c>
      <c r="H46" s="55" t="s">
        <v>17</v>
      </c>
      <c r="I46" s="55" t="s">
        <v>18</v>
      </c>
      <c r="J46" s="55" t="s">
        <v>19</v>
      </c>
      <c r="K46" s="55" t="s">
        <v>20</v>
      </c>
      <c r="L46" s="55" t="s">
        <v>21</v>
      </c>
      <c r="M46" s="55" t="s">
        <v>22</v>
      </c>
      <c r="N46" s="55" t="s">
        <v>23</v>
      </c>
      <c r="O46" s="55" t="s">
        <v>24</v>
      </c>
      <c r="P46" s="55" t="s">
        <v>70</v>
      </c>
      <c r="Q46" s="55" t="s">
        <v>112</v>
      </c>
      <c r="R46" s="55" t="s">
        <v>121</v>
      </c>
      <c r="S46" s="55" t="s">
        <v>126</v>
      </c>
      <c r="T46" s="55" t="s">
        <v>139</v>
      </c>
      <c r="U46" s="55" t="s">
        <v>144</v>
      </c>
      <c r="V46" s="55" t="s">
        <v>149</v>
      </c>
      <c r="W46" s="55" t="s">
        <v>186</v>
      </c>
      <c r="X46" s="55" t="s">
        <v>220</v>
      </c>
      <c r="Y46" s="55" t="s">
        <v>229</v>
      </c>
      <c r="Z46" s="55" t="s">
        <v>236</v>
      </c>
      <c r="AA46" s="55" t="s">
        <v>244</v>
      </c>
    </row>
    <row r="47" spans="3:27" x14ac:dyDescent="0.2">
      <c r="C47" s="57" t="s">
        <v>165</v>
      </c>
      <c r="D47" s="44">
        <v>134.26981435734999</v>
      </c>
      <c r="E47" s="44">
        <v>221.08694452204998</v>
      </c>
      <c r="F47" s="44">
        <v>225.49766694267998</v>
      </c>
      <c r="G47" s="44">
        <v>152.72336451476002</v>
      </c>
      <c r="H47" s="44">
        <v>171.91480354077999</v>
      </c>
      <c r="I47" s="44">
        <v>136.91993509920999</v>
      </c>
      <c r="J47" s="44">
        <v>190.0133689388</v>
      </c>
      <c r="K47" s="44">
        <v>120.55967883283999</v>
      </c>
      <c r="L47" s="44">
        <v>146.21601449033002</v>
      </c>
      <c r="M47" s="44">
        <v>263.21464886147999</v>
      </c>
      <c r="N47" s="44">
        <v>237.04343262080999</v>
      </c>
      <c r="O47" s="44">
        <v>313.40314089210005</v>
      </c>
      <c r="P47" s="44">
        <v>691.47193457162007</v>
      </c>
      <c r="Q47" s="44">
        <v>754.02101357881998</v>
      </c>
      <c r="R47" s="44">
        <v>1257.7024507848184</v>
      </c>
      <c r="S47" s="44">
        <v>1374.2700833036499</v>
      </c>
      <c r="T47" s="44">
        <v>1052.6892677739802</v>
      </c>
      <c r="U47" s="44">
        <v>983.13689243857004</v>
      </c>
      <c r="V47" s="44">
        <v>663.39715844953992</v>
      </c>
      <c r="W47" s="44">
        <v>732.23355147383984</v>
      </c>
      <c r="X47" s="44">
        <v>249.49384565239998</v>
      </c>
      <c r="Y47" s="44">
        <v>309.79024191058994</v>
      </c>
      <c r="Z47" s="44">
        <v>379.69198637445004</v>
      </c>
      <c r="AA47" s="44">
        <v>682.93648592378054</v>
      </c>
    </row>
    <row r="48" spans="3:27" x14ac:dyDescent="0.2">
      <c r="C48" s="58" t="s">
        <v>58</v>
      </c>
      <c r="D48" s="45">
        <v>21.174156705940003</v>
      </c>
      <c r="E48" s="45">
        <v>24.04318110114</v>
      </c>
      <c r="F48" s="45">
        <v>32.47656063397001</v>
      </c>
      <c r="G48" s="45">
        <v>59.63088999678002</v>
      </c>
      <c r="H48" s="45">
        <v>195.01463699577999</v>
      </c>
      <c r="I48" s="45">
        <v>134.53421516430998</v>
      </c>
      <c r="J48" s="45">
        <v>210.0129349492</v>
      </c>
      <c r="K48" s="45">
        <v>77.331305172609973</v>
      </c>
      <c r="L48" s="45">
        <v>271.88495488888003</v>
      </c>
      <c r="M48" s="45">
        <v>318.46455459354002</v>
      </c>
      <c r="N48" s="45">
        <v>209.26671846053</v>
      </c>
      <c r="O48" s="45">
        <v>34.088272588620001</v>
      </c>
      <c r="P48" s="45">
        <v>47.979042406769999</v>
      </c>
      <c r="Q48" s="45">
        <v>114.76156229062001</v>
      </c>
      <c r="R48" s="45">
        <v>99.551440151039984</v>
      </c>
      <c r="S48" s="45">
        <v>82.683843292710009</v>
      </c>
      <c r="T48" s="45">
        <v>189.95462457975998</v>
      </c>
      <c r="U48" s="45">
        <v>197.81993698316001</v>
      </c>
      <c r="V48" s="45">
        <v>145.65769768488008</v>
      </c>
      <c r="W48" s="45">
        <v>51.018655711679997</v>
      </c>
      <c r="X48" s="45">
        <v>110.63920383058</v>
      </c>
      <c r="Y48" s="45">
        <v>174.76508139975007</v>
      </c>
      <c r="Z48" s="45">
        <v>284.52842650859003</v>
      </c>
      <c r="AA48" s="45">
        <v>240.47630651536008</v>
      </c>
    </row>
    <row r="49" spans="3:27" x14ac:dyDescent="0.2">
      <c r="C49" s="57" t="s">
        <v>166</v>
      </c>
      <c r="D49" s="44">
        <v>6.9042984201399991</v>
      </c>
      <c r="E49" s="44">
        <v>35.791713063720003</v>
      </c>
      <c r="F49" s="44">
        <v>50.698736960030004</v>
      </c>
      <c r="G49" s="44">
        <v>53.941503841070002</v>
      </c>
      <c r="H49" s="44">
        <v>51.098639514849999</v>
      </c>
      <c r="I49" s="44">
        <v>54.985389899689991</v>
      </c>
      <c r="J49" s="44">
        <v>82.013432778700007</v>
      </c>
      <c r="K49" s="44">
        <v>53.383828364999999</v>
      </c>
      <c r="L49" s="44">
        <v>88.462087151030005</v>
      </c>
      <c r="M49" s="44">
        <v>70.988262495799987</v>
      </c>
      <c r="N49" s="44">
        <v>128.81200066353</v>
      </c>
      <c r="O49" s="44">
        <v>131.64679653740001</v>
      </c>
      <c r="P49" s="44">
        <v>85.040767060890019</v>
      </c>
      <c r="Q49" s="44">
        <v>52.188089130610003</v>
      </c>
      <c r="R49" s="44">
        <v>72.352430889719997</v>
      </c>
      <c r="S49" s="44">
        <v>173.58797784435001</v>
      </c>
      <c r="T49" s="44">
        <v>59.458867225470001</v>
      </c>
      <c r="U49" s="44">
        <v>43.028198969869997</v>
      </c>
      <c r="V49" s="44">
        <v>122.85688428510001</v>
      </c>
      <c r="W49" s="44">
        <v>200.32904303817003</v>
      </c>
      <c r="X49" s="44">
        <v>77.146148824160008</v>
      </c>
      <c r="Y49" s="44">
        <v>46.613143743169999</v>
      </c>
      <c r="Z49" s="44">
        <v>37.182491607499998</v>
      </c>
      <c r="AA49" s="44">
        <v>157.48655644364001</v>
      </c>
    </row>
    <row r="50" spans="3:27" x14ac:dyDescent="0.2">
      <c r="C50" s="58" t="s">
        <v>59</v>
      </c>
      <c r="D50" s="45">
        <v>46.811226247089998</v>
      </c>
      <c r="E50" s="45">
        <v>69.584123771790004</v>
      </c>
      <c r="F50" s="45">
        <v>81.604489089990011</v>
      </c>
      <c r="G50" s="45">
        <v>39.770543804430005</v>
      </c>
      <c r="H50" s="45">
        <v>35.662108615850002</v>
      </c>
      <c r="I50" s="45">
        <v>31.220337645019999</v>
      </c>
      <c r="J50" s="45">
        <v>73.630315157020007</v>
      </c>
      <c r="K50" s="45">
        <v>20.003284475240001</v>
      </c>
      <c r="L50" s="45">
        <v>23.372205346249999</v>
      </c>
      <c r="M50" s="45">
        <v>62.875707558489999</v>
      </c>
      <c r="N50" s="45">
        <v>64.302537010029994</v>
      </c>
      <c r="O50" s="45">
        <v>26.443790262329994</v>
      </c>
      <c r="P50" s="45">
        <v>61.725667783639999</v>
      </c>
      <c r="Q50" s="45">
        <v>258.4349603037</v>
      </c>
      <c r="R50" s="45">
        <v>150.11836943391003</v>
      </c>
      <c r="S50" s="45">
        <v>151.68197776034003</v>
      </c>
      <c r="T50" s="45">
        <v>155.49128231804002</v>
      </c>
      <c r="U50" s="45">
        <v>204.58338148799999</v>
      </c>
      <c r="V50" s="45">
        <v>96.902432864170009</v>
      </c>
      <c r="W50" s="45">
        <v>123.15064566445002</v>
      </c>
      <c r="X50" s="45">
        <v>154.02088952391</v>
      </c>
      <c r="Y50" s="45">
        <v>236.76964233852999</v>
      </c>
      <c r="Z50" s="45">
        <v>174.39191876821997</v>
      </c>
      <c r="AA50" s="45">
        <v>51.009261083649996</v>
      </c>
    </row>
    <row r="51" spans="3:27" x14ac:dyDescent="0.2">
      <c r="C51" s="57" t="s">
        <v>167</v>
      </c>
      <c r="D51" s="44">
        <v>5.9064517961699998</v>
      </c>
      <c r="E51" s="44">
        <v>13.461891915700001</v>
      </c>
      <c r="F51" s="44">
        <v>6.33542175928</v>
      </c>
      <c r="G51" s="44">
        <v>20.84107727432</v>
      </c>
      <c r="H51" s="44">
        <v>10.650702793819999</v>
      </c>
      <c r="I51" s="44">
        <v>11.48344148352</v>
      </c>
      <c r="J51" s="44">
        <v>22.365897103249999</v>
      </c>
      <c r="K51" s="44">
        <v>4.240838469889999</v>
      </c>
      <c r="L51" s="44">
        <v>13.726599376999999</v>
      </c>
      <c r="M51" s="44">
        <v>9.1485566042700004</v>
      </c>
      <c r="N51" s="44">
        <v>11.27094253874</v>
      </c>
      <c r="O51" s="44">
        <v>18.325187924658522</v>
      </c>
      <c r="P51" s="44">
        <v>9.3340772874300004</v>
      </c>
      <c r="Q51" s="44">
        <v>15.54927240858</v>
      </c>
      <c r="R51" s="44">
        <v>14.84959890435</v>
      </c>
      <c r="S51" s="44">
        <v>17.85503240864</v>
      </c>
      <c r="T51" s="44">
        <v>14.63552458409</v>
      </c>
      <c r="U51" s="44">
        <v>24.62661371075</v>
      </c>
      <c r="V51" s="44">
        <v>36.702906490209998</v>
      </c>
      <c r="W51" s="44">
        <v>44.435280323889998</v>
      </c>
      <c r="X51" s="44">
        <v>46.306352980280003</v>
      </c>
      <c r="Y51" s="44">
        <v>21.868443011389999</v>
      </c>
      <c r="Z51" s="44">
        <v>58.760665411710001</v>
      </c>
      <c r="AA51" s="44">
        <v>123.90700032353001</v>
      </c>
    </row>
    <row r="52" spans="3:27" x14ac:dyDescent="0.2">
      <c r="C52" s="58" t="s">
        <v>60</v>
      </c>
      <c r="D52" s="45">
        <v>12.73580669793</v>
      </c>
      <c r="E52" s="45">
        <v>15.348160494030001</v>
      </c>
      <c r="F52" s="45">
        <v>16.147167011209998</v>
      </c>
      <c r="G52" s="45">
        <v>15.025039556000001</v>
      </c>
      <c r="H52" s="45">
        <v>27.155296613600001</v>
      </c>
      <c r="I52" s="45">
        <v>14.866063677690001</v>
      </c>
      <c r="J52" s="45">
        <v>19.133217921579998</v>
      </c>
      <c r="K52" s="45">
        <v>19.770895487259999</v>
      </c>
      <c r="L52" s="45">
        <v>31.544823222729999</v>
      </c>
      <c r="M52" s="45">
        <v>19.550400841410003</v>
      </c>
      <c r="N52" s="45">
        <v>20.153064155939997</v>
      </c>
      <c r="O52" s="45">
        <v>29.016244679419998</v>
      </c>
      <c r="P52" s="45">
        <v>64.936195784060018</v>
      </c>
      <c r="Q52" s="45">
        <v>49.141374535029996</v>
      </c>
      <c r="R52" s="45">
        <v>46.607803377239989</v>
      </c>
      <c r="S52" s="45">
        <v>68.979726153360019</v>
      </c>
      <c r="T52" s="45">
        <v>68.189949308919992</v>
      </c>
      <c r="U52" s="45">
        <v>81.128798139870014</v>
      </c>
      <c r="V52" s="45">
        <v>37.106787393169995</v>
      </c>
      <c r="W52" s="45">
        <v>17.35909581372</v>
      </c>
      <c r="X52" s="45">
        <v>20.200860743130004</v>
      </c>
      <c r="Y52" s="45">
        <v>102.83723186322</v>
      </c>
      <c r="Z52" s="45">
        <v>92.691226114599999</v>
      </c>
      <c r="AA52" s="45">
        <v>174.38119487858995</v>
      </c>
    </row>
    <row r="53" spans="3:27" x14ac:dyDescent="0.2">
      <c r="C53" s="57" t="s">
        <v>168</v>
      </c>
      <c r="D53" s="44">
        <v>893.55719333814943</v>
      </c>
      <c r="E53" s="44">
        <v>878.57886239563993</v>
      </c>
      <c r="F53" s="44">
        <v>1102.0699470463205</v>
      </c>
      <c r="G53" s="44">
        <v>1287.28813720529</v>
      </c>
      <c r="H53" s="44">
        <v>1772.4576344290804</v>
      </c>
      <c r="I53" s="44">
        <v>1646.0486560833999</v>
      </c>
      <c r="J53" s="44">
        <v>1467.3394134881889</v>
      </c>
      <c r="K53" s="44">
        <v>678.96949398187041</v>
      </c>
      <c r="L53" s="44">
        <v>1022.0205517197795</v>
      </c>
      <c r="M53" s="44">
        <v>1482.8876401208806</v>
      </c>
      <c r="N53" s="44">
        <v>1323.5075209095151</v>
      </c>
      <c r="O53" s="44">
        <v>1322.0715858482451</v>
      </c>
      <c r="P53" s="44">
        <v>1539.5254588346452</v>
      </c>
      <c r="Q53" s="44">
        <v>1678.8972685312219</v>
      </c>
      <c r="R53" s="44">
        <v>1951.8677937915663</v>
      </c>
      <c r="S53" s="44">
        <v>1732.9846000013627</v>
      </c>
      <c r="T53" s="44">
        <v>2049.4926089941305</v>
      </c>
      <c r="U53" s="44">
        <v>1865.6978510079855</v>
      </c>
      <c r="V53" s="44">
        <v>1531.4471820439192</v>
      </c>
      <c r="W53" s="44">
        <v>1340.5624712232002</v>
      </c>
      <c r="X53" s="44">
        <v>1119.39749144095</v>
      </c>
      <c r="Y53" s="44">
        <v>1137.2693589221897</v>
      </c>
      <c r="Z53" s="44">
        <v>1412.6842590905201</v>
      </c>
      <c r="AA53" s="44">
        <v>2198.2198562014905</v>
      </c>
    </row>
    <row r="54" spans="3:27" x14ac:dyDescent="0.2">
      <c r="C54" s="58" t="s">
        <v>169</v>
      </c>
      <c r="D54" s="45">
        <v>0</v>
      </c>
      <c r="E54" s="45">
        <v>25.896497847500001</v>
      </c>
      <c r="F54" s="45">
        <v>14.600228595719999</v>
      </c>
      <c r="G54" s="45">
        <v>13.358564597000001</v>
      </c>
      <c r="H54" s="45">
        <v>17.932547317529998</v>
      </c>
      <c r="I54" s="45">
        <v>8.976602806899999</v>
      </c>
      <c r="J54" s="45">
        <v>6.6940881596600006</v>
      </c>
      <c r="K54" s="45">
        <v>8.8145567759999999</v>
      </c>
      <c r="L54" s="45">
        <v>11.575330203289999</v>
      </c>
      <c r="M54" s="45">
        <v>17.993780354400002</v>
      </c>
      <c r="N54" s="45">
        <v>13.355587255280001</v>
      </c>
      <c r="O54" s="45">
        <v>29.573276386169997</v>
      </c>
      <c r="P54" s="45">
        <v>99.523948204580009</v>
      </c>
      <c r="Q54" s="45">
        <v>89.518905381240018</v>
      </c>
      <c r="R54" s="45">
        <v>85.373629588089997</v>
      </c>
      <c r="S54" s="45">
        <v>61.322511992840006</v>
      </c>
      <c r="T54" s="45">
        <v>174.47585898794003</v>
      </c>
      <c r="U54" s="45">
        <v>213.83977802196</v>
      </c>
      <c r="V54" s="45">
        <v>150.94771519626002</v>
      </c>
      <c r="W54" s="45">
        <v>191.24789275804</v>
      </c>
      <c r="X54" s="45">
        <v>174.95188744604999</v>
      </c>
      <c r="Y54" s="45">
        <v>52.031930536049998</v>
      </c>
      <c r="Z54" s="45">
        <v>303.88909045685</v>
      </c>
      <c r="AA54" s="45">
        <v>72.85840369220999</v>
      </c>
    </row>
    <row r="55" spans="3:27" x14ac:dyDescent="0.2">
      <c r="C55" s="57" t="s">
        <v>170</v>
      </c>
      <c r="D55" s="44">
        <v>329.07394114848995</v>
      </c>
      <c r="E55" s="44">
        <v>109.27168032712001</v>
      </c>
      <c r="F55" s="44">
        <v>368.63274630927998</v>
      </c>
      <c r="G55" s="44">
        <v>328.3440001108699</v>
      </c>
      <c r="H55" s="44">
        <v>455.23913159603006</v>
      </c>
      <c r="I55" s="44">
        <v>284.01420871626993</v>
      </c>
      <c r="J55" s="44">
        <v>212.29696137243994</v>
      </c>
      <c r="K55" s="44">
        <v>160.47500707812006</v>
      </c>
      <c r="L55" s="44">
        <v>621.5516960226397</v>
      </c>
      <c r="M55" s="44">
        <v>459.50963911718992</v>
      </c>
      <c r="N55" s="44">
        <v>456.37354297147004</v>
      </c>
      <c r="O55" s="44">
        <v>225.02329577250001</v>
      </c>
      <c r="P55" s="44">
        <v>865.96529290537001</v>
      </c>
      <c r="Q55" s="44">
        <v>623.95530130536486</v>
      </c>
      <c r="R55" s="44">
        <v>799.21878787148864</v>
      </c>
      <c r="S55" s="44">
        <v>300.74588037800646</v>
      </c>
      <c r="T55" s="44">
        <v>292.63054980734995</v>
      </c>
      <c r="U55" s="44">
        <v>198.63257991720005</v>
      </c>
      <c r="V55" s="44">
        <v>340.03494256241987</v>
      </c>
      <c r="W55" s="44">
        <v>449.5924627399101</v>
      </c>
      <c r="X55" s="44">
        <v>39.210572670089995</v>
      </c>
      <c r="Y55" s="44">
        <v>48.890254491769994</v>
      </c>
      <c r="Z55" s="44">
        <v>66.786963855670024</v>
      </c>
      <c r="AA55" s="44">
        <v>651.36207020114011</v>
      </c>
    </row>
    <row r="56" spans="3:27" x14ac:dyDescent="0.2">
      <c r="C56" s="58" t="s">
        <v>171</v>
      </c>
      <c r="D56" s="45">
        <v>0.6331006265200001</v>
      </c>
      <c r="E56" s="45">
        <v>6.6662230471299999</v>
      </c>
      <c r="F56" s="45">
        <v>1.75114199735</v>
      </c>
      <c r="G56" s="45">
        <v>1.2396180289399996</v>
      </c>
      <c r="H56" s="45">
        <v>5.3772860153299993</v>
      </c>
      <c r="I56" s="45">
        <v>2.4242759754400001</v>
      </c>
      <c r="J56" s="45">
        <v>6.1891634058599996</v>
      </c>
      <c r="K56" s="45">
        <v>5.2654457444</v>
      </c>
      <c r="L56" s="45">
        <v>3.7315323312399999</v>
      </c>
      <c r="M56" s="45">
        <v>6.6404496115000002</v>
      </c>
      <c r="N56" s="45">
        <v>10.5748496217</v>
      </c>
      <c r="O56" s="45">
        <v>30.476788557429998</v>
      </c>
      <c r="P56" s="45">
        <v>11.612858717749999</v>
      </c>
      <c r="Q56" s="45">
        <v>11.4236816581</v>
      </c>
      <c r="R56" s="45">
        <v>21.744953994149999</v>
      </c>
      <c r="S56" s="45">
        <v>15.315535599439999</v>
      </c>
      <c r="T56" s="45">
        <v>23.818562728020002</v>
      </c>
      <c r="U56" s="45">
        <v>33.229497552500007</v>
      </c>
      <c r="V56" s="45">
        <v>35.312841285169995</v>
      </c>
      <c r="W56" s="45">
        <v>27.025850824929996</v>
      </c>
      <c r="X56" s="45">
        <v>31.714553128139997</v>
      </c>
      <c r="Y56" s="45">
        <v>20.398067710590006</v>
      </c>
      <c r="Z56" s="45">
        <v>19.24595421511</v>
      </c>
      <c r="AA56" s="45">
        <v>63.012599964579991</v>
      </c>
    </row>
    <row r="57" spans="3:27" x14ac:dyDescent="0.2">
      <c r="C57" s="57" t="s">
        <v>172</v>
      </c>
      <c r="D57" s="44">
        <v>63.88451855408001</v>
      </c>
      <c r="E57" s="44">
        <v>30.545760483389998</v>
      </c>
      <c r="F57" s="44">
        <v>57.073699535949999</v>
      </c>
      <c r="G57" s="44">
        <v>61.264631844200004</v>
      </c>
      <c r="H57" s="44">
        <v>56.887048419689997</v>
      </c>
      <c r="I57" s="44">
        <v>40.449142126939996</v>
      </c>
      <c r="J57" s="44">
        <v>65.723283990000013</v>
      </c>
      <c r="K57" s="44">
        <v>75.822226205149988</v>
      </c>
      <c r="L57" s="44">
        <v>85.371628808400004</v>
      </c>
      <c r="M57" s="44">
        <v>101.50945161223001</v>
      </c>
      <c r="N57" s="44">
        <v>120.43839181107001</v>
      </c>
      <c r="O57" s="44">
        <v>172.45237091149994</v>
      </c>
      <c r="P57" s="44">
        <v>174.85344454294</v>
      </c>
      <c r="Q57" s="44">
        <v>196.51007916453165</v>
      </c>
      <c r="R57" s="44">
        <v>176.57504337978997</v>
      </c>
      <c r="S57" s="44">
        <v>211.77219010171001</v>
      </c>
      <c r="T57" s="44">
        <v>263.34312932858001</v>
      </c>
      <c r="U57" s="44">
        <v>306.73816036927002</v>
      </c>
      <c r="V57" s="44">
        <v>192.66631785589996</v>
      </c>
      <c r="W57" s="44">
        <v>202.45566489601001</v>
      </c>
      <c r="X57" s="44">
        <v>190.40554251208999</v>
      </c>
      <c r="Y57" s="44">
        <v>152.29532352876001</v>
      </c>
      <c r="Z57" s="44">
        <v>214.03323458034001</v>
      </c>
      <c r="AA57" s="44">
        <v>254.45403052526001</v>
      </c>
    </row>
    <row r="58" spans="3:27" x14ac:dyDescent="0.2">
      <c r="C58" s="58" t="s">
        <v>61</v>
      </c>
      <c r="D58" s="45">
        <v>1460.7656186506106</v>
      </c>
      <c r="E58" s="45">
        <v>774.39028741961988</v>
      </c>
      <c r="F58" s="45">
        <v>914.88748480974027</v>
      </c>
      <c r="G58" s="45">
        <v>650.02689217672935</v>
      </c>
      <c r="H58" s="45">
        <v>1094.99903491342</v>
      </c>
      <c r="I58" s="45">
        <v>662.89079604734991</v>
      </c>
      <c r="J58" s="45">
        <v>511.23903748029005</v>
      </c>
      <c r="K58" s="45">
        <v>334.39792559463007</v>
      </c>
      <c r="L58" s="45">
        <v>1031.49834345914</v>
      </c>
      <c r="M58" s="45">
        <v>493.23475839968995</v>
      </c>
      <c r="N58" s="45">
        <v>707.65414444886994</v>
      </c>
      <c r="O58" s="45">
        <v>1165.5751260597508</v>
      </c>
      <c r="P58" s="45">
        <v>2030.1797744964399</v>
      </c>
      <c r="Q58" s="45">
        <v>4424.1715946424983</v>
      </c>
      <c r="R58" s="45">
        <v>2396.2324632382797</v>
      </c>
      <c r="S58" s="45">
        <v>3116.1003008133607</v>
      </c>
      <c r="T58" s="45">
        <v>2087.3148087424102</v>
      </c>
      <c r="U58" s="45">
        <v>1957.7501147385999</v>
      </c>
      <c r="V58" s="45">
        <v>852.25982994527999</v>
      </c>
      <c r="W58" s="45">
        <v>1056.6876692147798</v>
      </c>
      <c r="X58" s="45">
        <v>3795.93583700404</v>
      </c>
      <c r="Y58" s="45">
        <v>2699.5877129472401</v>
      </c>
      <c r="Z58" s="45">
        <v>2764.5318671207906</v>
      </c>
      <c r="AA58" s="45">
        <v>3024.3712086255914</v>
      </c>
    </row>
    <row r="59" spans="3:27" x14ac:dyDescent="0.2">
      <c r="C59" s="57" t="s">
        <v>243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>
        <v>477.35843090394002</v>
      </c>
    </row>
    <row r="60" spans="3:27" x14ac:dyDescent="0.2">
      <c r="C60" s="58" t="s">
        <v>173</v>
      </c>
      <c r="D60" s="45">
        <v>104.66020763902</v>
      </c>
      <c r="E60" s="45">
        <v>78.869147754360029</v>
      </c>
      <c r="F60" s="45">
        <v>138.51963616015001</v>
      </c>
      <c r="G60" s="45">
        <v>184.32147023298</v>
      </c>
      <c r="H60" s="45">
        <v>242.45976917676995</v>
      </c>
      <c r="I60" s="45">
        <v>277.22694483131988</v>
      </c>
      <c r="J60" s="45">
        <v>592.57585668718002</v>
      </c>
      <c r="K60" s="45">
        <v>708.71656692108979</v>
      </c>
      <c r="L60" s="45">
        <v>790.03123230113977</v>
      </c>
      <c r="M60" s="45">
        <v>749.41598649364994</v>
      </c>
      <c r="N60" s="45">
        <v>635.54632554991008</v>
      </c>
      <c r="O60" s="45">
        <v>836.3530869514301</v>
      </c>
      <c r="P60" s="45">
        <v>1404.7895737168606</v>
      </c>
      <c r="Q60" s="45">
        <v>995.27843018788076</v>
      </c>
      <c r="R60" s="45">
        <v>682.00063017501975</v>
      </c>
      <c r="S60" s="45">
        <v>689.19574023391999</v>
      </c>
      <c r="T60" s="45">
        <v>1526.4112596432899</v>
      </c>
      <c r="U60" s="45">
        <v>1050.8655097358098</v>
      </c>
      <c r="V60" s="45">
        <v>620.9017718568</v>
      </c>
      <c r="W60" s="45">
        <v>1062.54616735377</v>
      </c>
      <c r="X60" s="45">
        <v>369.78761794906001</v>
      </c>
      <c r="Y60" s="45">
        <v>787.06051369250986</v>
      </c>
      <c r="Z60" s="45">
        <v>431.07323632024003</v>
      </c>
      <c r="AA60" s="45">
        <v>263.02866838283006</v>
      </c>
    </row>
    <row r="61" spans="3:27" x14ac:dyDescent="0.2">
      <c r="C61" s="57" t="s">
        <v>174</v>
      </c>
      <c r="D61" s="44">
        <v>4.9757203239499992</v>
      </c>
      <c r="E61" s="44">
        <v>8.2917812647799991</v>
      </c>
      <c r="F61" s="44">
        <v>13.798590242160001</v>
      </c>
      <c r="G61" s="44">
        <v>19.270571727600004</v>
      </c>
      <c r="H61" s="44">
        <v>26.264409859789996</v>
      </c>
      <c r="I61" s="44">
        <v>49.752390160910011</v>
      </c>
      <c r="J61" s="44">
        <v>14.808248612510001</v>
      </c>
      <c r="K61" s="44">
        <v>20.680122751389995</v>
      </c>
      <c r="L61" s="44">
        <v>18.876946962210003</v>
      </c>
      <c r="M61" s="44">
        <v>17.513653456579998</v>
      </c>
      <c r="N61" s="44">
        <v>12.05204021532</v>
      </c>
      <c r="O61" s="44">
        <v>17.048829949929999</v>
      </c>
      <c r="P61" s="44">
        <v>39.831369603659994</v>
      </c>
      <c r="Q61" s="44">
        <v>41.031768499660004</v>
      </c>
      <c r="R61" s="44">
        <v>83.656897181839994</v>
      </c>
      <c r="S61" s="44">
        <v>62.401919306440007</v>
      </c>
      <c r="T61" s="44">
        <v>37.96858916143001</v>
      </c>
      <c r="U61" s="44">
        <v>76.449172828839977</v>
      </c>
      <c r="V61" s="44">
        <v>29.305682782410003</v>
      </c>
      <c r="W61" s="44">
        <v>33.345198514889994</v>
      </c>
      <c r="X61" s="44">
        <v>23.635589637370003</v>
      </c>
      <c r="Y61" s="44">
        <v>34.949911714800002</v>
      </c>
      <c r="Z61" s="44">
        <v>49.709217593340007</v>
      </c>
      <c r="AA61" s="44">
        <v>284.63706366429994</v>
      </c>
    </row>
    <row r="62" spans="3:27" x14ac:dyDescent="0.2">
      <c r="C62" s="58" t="s">
        <v>62</v>
      </c>
      <c r="D62" s="45">
        <v>10.991070006180001</v>
      </c>
      <c r="E62" s="45">
        <v>8.8531185156800003</v>
      </c>
      <c r="F62" s="45">
        <v>8.8550226583100002</v>
      </c>
      <c r="G62" s="45">
        <v>51.530766960659989</v>
      </c>
      <c r="H62" s="45">
        <v>36.488006720530002</v>
      </c>
      <c r="I62" s="45">
        <v>28.487800099680005</v>
      </c>
      <c r="J62" s="45">
        <v>59.889050482539986</v>
      </c>
      <c r="K62" s="45">
        <v>16.735444105939997</v>
      </c>
      <c r="L62" s="45">
        <v>42.276807112040018</v>
      </c>
      <c r="M62" s="45">
        <v>28.892311580319994</v>
      </c>
      <c r="N62" s="45">
        <v>36.955907997499999</v>
      </c>
      <c r="O62" s="45">
        <v>12.871203790619997</v>
      </c>
      <c r="P62" s="45">
        <v>21.110533414110002</v>
      </c>
      <c r="Q62" s="45">
        <v>13.020932506839998</v>
      </c>
      <c r="R62" s="45">
        <v>8.2050340042500007</v>
      </c>
      <c r="S62" s="45">
        <v>5.2187684158299996</v>
      </c>
      <c r="T62" s="45">
        <v>4.5695012689400007</v>
      </c>
      <c r="U62" s="45">
        <v>4.6410613940599994</v>
      </c>
      <c r="V62" s="45">
        <v>1.3838729402400001</v>
      </c>
      <c r="W62" s="45">
        <v>3.6043659940800001</v>
      </c>
      <c r="X62" s="45">
        <v>1.2845412622799999</v>
      </c>
      <c r="Y62" s="45">
        <v>2.9815852413999999</v>
      </c>
      <c r="Z62" s="45">
        <v>2.4018423491000003</v>
      </c>
      <c r="AA62" s="45">
        <v>13.447919618919999</v>
      </c>
    </row>
    <row r="63" spans="3:27" x14ac:dyDescent="0.2">
      <c r="C63" s="57" t="s">
        <v>63</v>
      </c>
      <c r="D63" s="44">
        <v>94.092284688800007</v>
      </c>
      <c r="E63" s="44">
        <v>86.72213814877999</v>
      </c>
      <c r="F63" s="44">
        <v>99.439245757740025</v>
      </c>
      <c r="G63" s="44">
        <v>113.57346380909999</v>
      </c>
      <c r="H63" s="44">
        <v>172.33954567095</v>
      </c>
      <c r="I63" s="44">
        <v>125.82904991156998</v>
      </c>
      <c r="J63" s="44">
        <v>179.46009446792004</v>
      </c>
      <c r="K63" s="44">
        <v>59.88973431658998</v>
      </c>
      <c r="L63" s="44">
        <v>449.21762448570001</v>
      </c>
      <c r="M63" s="44">
        <v>328.2380228603601</v>
      </c>
      <c r="N63" s="44">
        <v>681.55099549629006</v>
      </c>
      <c r="O63" s="44">
        <v>2607.3266535317994</v>
      </c>
      <c r="P63" s="44">
        <v>263.86010967618995</v>
      </c>
      <c r="Q63" s="44">
        <v>340.06389144314016</v>
      </c>
      <c r="R63" s="44">
        <v>493.2522762408513</v>
      </c>
      <c r="S63" s="44">
        <v>544.16601813031821</v>
      </c>
      <c r="T63" s="44">
        <v>853.01728531866991</v>
      </c>
      <c r="U63" s="44">
        <v>1075.1652882238602</v>
      </c>
      <c r="V63" s="44">
        <v>363.96210485491997</v>
      </c>
      <c r="W63" s="44">
        <v>655.60337739730994</v>
      </c>
      <c r="X63" s="44">
        <v>643.93202840908032</v>
      </c>
      <c r="Y63" s="44">
        <v>860.85800169099025</v>
      </c>
      <c r="Z63" s="44">
        <v>1120.4675961834698</v>
      </c>
      <c r="AA63" s="44">
        <v>1194.0935669381295</v>
      </c>
    </row>
    <row r="64" spans="3:27" x14ac:dyDescent="0.2">
      <c r="C64" s="58" t="s">
        <v>175</v>
      </c>
      <c r="D64" s="45">
        <v>51.295969209760003</v>
      </c>
      <c r="E64" s="45">
        <v>39.137364028739995</v>
      </c>
      <c r="F64" s="45">
        <v>47.43791367554001</v>
      </c>
      <c r="G64" s="45">
        <v>67.021366667859994</v>
      </c>
      <c r="H64" s="45">
        <v>522.59618794490996</v>
      </c>
      <c r="I64" s="45">
        <v>273.76109997045</v>
      </c>
      <c r="J64" s="45">
        <v>173.47928406072998</v>
      </c>
      <c r="K64" s="45">
        <v>174.47168560690002</v>
      </c>
      <c r="L64" s="45">
        <v>138.08420478873003</v>
      </c>
      <c r="M64" s="45">
        <v>77.253611181750003</v>
      </c>
      <c r="N64" s="45">
        <v>165.75905220163</v>
      </c>
      <c r="O64" s="45">
        <v>181.90002034866001</v>
      </c>
      <c r="P64" s="45">
        <v>266.46188044793001</v>
      </c>
      <c r="Q64" s="45">
        <v>445.37126510746015</v>
      </c>
      <c r="R64" s="45">
        <v>351.72485779275019</v>
      </c>
      <c r="S64" s="45">
        <v>265.29781061680995</v>
      </c>
      <c r="T64" s="45">
        <v>254.50197947885002</v>
      </c>
      <c r="U64" s="45">
        <v>544.7191933390601</v>
      </c>
      <c r="V64" s="45">
        <v>261.56817711835009</v>
      </c>
      <c r="W64" s="45">
        <v>521.47213974816987</v>
      </c>
      <c r="X64" s="45">
        <v>378.42563683378995</v>
      </c>
      <c r="Y64" s="45">
        <v>262.37922793389004</v>
      </c>
      <c r="Z64" s="45">
        <v>371.63587675752012</v>
      </c>
      <c r="AA64" s="45">
        <v>475.69530790502995</v>
      </c>
    </row>
    <row r="65" spans="3:27" x14ac:dyDescent="0.2">
      <c r="C65" s="57" t="s">
        <v>64</v>
      </c>
      <c r="D65" s="44">
        <v>29.168314118999991</v>
      </c>
      <c r="E65" s="44">
        <v>47.327117891939984</v>
      </c>
      <c r="F65" s="44">
        <v>47.31870105701001</v>
      </c>
      <c r="G65" s="44">
        <v>49.011385637950013</v>
      </c>
      <c r="H65" s="44">
        <v>79.00328491050999</v>
      </c>
      <c r="I65" s="44">
        <v>44.071921832059999</v>
      </c>
      <c r="J65" s="44">
        <v>48.139557268279994</v>
      </c>
      <c r="K65" s="44">
        <v>40.801926416769994</v>
      </c>
      <c r="L65" s="44">
        <v>32.681526056320003</v>
      </c>
      <c r="M65" s="44">
        <v>30.338437373200001</v>
      </c>
      <c r="N65" s="44">
        <v>48.853294764490002</v>
      </c>
      <c r="O65" s="44">
        <v>61.741035117250021</v>
      </c>
      <c r="P65" s="44">
        <v>54.195961784629986</v>
      </c>
      <c r="Q65" s="44">
        <v>72.251230798819989</v>
      </c>
      <c r="R65" s="44">
        <v>88.771327787490037</v>
      </c>
      <c r="S65" s="44">
        <v>179.78667707800994</v>
      </c>
      <c r="T65" s="44">
        <v>87.791389055031217</v>
      </c>
      <c r="U65" s="44">
        <v>116.77486181258</v>
      </c>
      <c r="V65" s="44">
        <v>75.847735172859998</v>
      </c>
      <c r="W65" s="44">
        <v>117.96934663998999</v>
      </c>
      <c r="X65" s="44">
        <v>140.95120977170001</v>
      </c>
      <c r="Y65" s="44">
        <v>203.95435639076999</v>
      </c>
      <c r="Z65" s="44">
        <v>206.55550867510004</v>
      </c>
      <c r="AA65" s="44">
        <v>399.74638788837007</v>
      </c>
    </row>
    <row r="66" spans="3:27" x14ac:dyDescent="0.2">
      <c r="C66" s="58" t="s">
        <v>176</v>
      </c>
      <c r="D66" s="45">
        <v>249.10554534106001</v>
      </c>
      <c r="E66" s="45">
        <v>790.64574377812005</v>
      </c>
      <c r="F66" s="45">
        <v>736.00260299524007</v>
      </c>
      <c r="G66" s="45">
        <v>279.9920065865</v>
      </c>
      <c r="H66" s="45">
        <v>73.947717433089991</v>
      </c>
      <c r="I66" s="45">
        <v>59.583561253079992</v>
      </c>
      <c r="J66" s="45">
        <v>122.52399229884999</v>
      </c>
      <c r="K66" s="45">
        <v>131.41195943381999</v>
      </c>
      <c r="L66" s="45">
        <v>219.31776541773999</v>
      </c>
      <c r="M66" s="45">
        <v>410.35642844562</v>
      </c>
      <c r="N66" s="45">
        <v>325.32493625579997</v>
      </c>
      <c r="O66" s="45">
        <v>322.70623850627999</v>
      </c>
      <c r="P66" s="45">
        <v>155.61937599366996</v>
      </c>
      <c r="Q66" s="45">
        <v>41.034032967649999</v>
      </c>
      <c r="R66" s="45">
        <v>39.42002284822</v>
      </c>
      <c r="S66" s="45">
        <v>82.359009444862494</v>
      </c>
      <c r="T66" s="45">
        <v>178.01248438773999</v>
      </c>
      <c r="U66" s="45">
        <v>137.43575640840001</v>
      </c>
      <c r="V66" s="45">
        <v>120.243474523</v>
      </c>
      <c r="W66" s="45">
        <v>132.04086789144</v>
      </c>
      <c r="X66" s="45">
        <v>83.995458206239988</v>
      </c>
      <c r="Y66" s="45">
        <v>111.28244110210998</v>
      </c>
      <c r="Z66" s="45">
        <v>781.60154150497999</v>
      </c>
      <c r="AA66" s="45">
        <v>416.88630291629994</v>
      </c>
    </row>
    <row r="67" spans="3:27" x14ac:dyDescent="0.2">
      <c r="C67" s="57" t="s">
        <v>177</v>
      </c>
      <c r="D67" s="44">
        <v>242.97314528733</v>
      </c>
      <c r="E67" s="44">
        <v>281.40730652518994</v>
      </c>
      <c r="F67" s="44">
        <v>341.21893516569003</v>
      </c>
      <c r="G67" s="44">
        <v>300.97779847550999</v>
      </c>
      <c r="H67" s="44">
        <v>198.21995161894</v>
      </c>
      <c r="I67" s="44">
        <v>109.50376240632001</v>
      </c>
      <c r="J67" s="44">
        <v>20.931070514680002</v>
      </c>
      <c r="K67" s="44">
        <v>32.439493451519994</v>
      </c>
      <c r="L67" s="44">
        <v>38.023515065390001</v>
      </c>
      <c r="M67" s="44">
        <v>18.815514486630001</v>
      </c>
      <c r="N67" s="44">
        <v>3.8474599324000001</v>
      </c>
      <c r="O67" s="44">
        <v>46.450206244</v>
      </c>
      <c r="P67" s="44">
        <v>528.17609304081998</v>
      </c>
      <c r="Q67" s="44">
        <v>177.8434534333561</v>
      </c>
      <c r="R67" s="44">
        <v>262.65502129811</v>
      </c>
      <c r="S67" s="44">
        <v>208.36311860861002</v>
      </c>
      <c r="T67" s="44">
        <v>329.96723295751997</v>
      </c>
      <c r="U67" s="44">
        <v>873.69463179664001</v>
      </c>
      <c r="V67" s="44">
        <v>871.37248140872987</v>
      </c>
      <c r="W67" s="44">
        <v>914.34719492372005</v>
      </c>
      <c r="X67" s="44">
        <v>3461.1204552802801</v>
      </c>
      <c r="Y67" s="44">
        <v>4727.8629653151111</v>
      </c>
      <c r="Z67" s="44">
        <v>4766.399228470349</v>
      </c>
      <c r="AA67" s="44">
        <v>337.19803994150993</v>
      </c>
    </row>
    <row r="68" spans="3:27" x14ac:dyDescent="0.2">
      <c r="C68" s="58" t="s">
        <v>65</v>
      </c>
      <c r="D68" s="45">
        <v>41.624093699139998</v>
      </c>
      <c r="E68" s="45">
        <v>15.098260434019995</v>
      </c>
      <c r="F68" s="45">
        <v>54.057129219699988</v>
      </c>
      <c r="G68" s="45">
        <v>52.807099028769997</v>
      </c>
      <c r="H68" s="45">
        <v>165.22568995140003</v>
      </c>
      <c r="I68" s="45">
        <v>70.542212127559992</v>
      </c>
      <c r="J68" s="45">
        <v>63.593231960890002</v>
      </c>
      <c r="K68" s="45">
        <v>54.234164367780004</v>
      </c>
      <c r="L68" s="45">
        <v>65.365345530089996</v>
      </c>
      <c r="M68" s="45">
        <v>79.583851838939992</v>
      </c>
      <c r="N68" s="45">
        <v>110.67097357790999</v>
      </c>
      <c r="O68" s="45">
        <v>181.99223154728995</v>
      </c>
      <c r="P68" s="45">
        <v>196.20545356622497</v>
      </c>
      <c r="Q68" s="45">
        <v>188.51597443649999</v>
      </c>
      <c r="R68" s="45">
        <v>179.48272787496001</v>
      </c>
      <c r="S68" s="45">
        <v>250.31942435427001</v>
      </c>
      <c r="T68" s="45">
        <v>297.66776008921005</v>
      </c>
      <c r="U68" s="45">
        <v>276.62670936064001</v>
      </c>
      <c r="V68" s="45">
        <v>130.33433868111999</v>
      </c>
      <c r="W68" s="45">
        <v>371.66305774355999</v>
      </c>
      <c r="X68" s="45">
        <v>364.88016336847994</v>
      </c>
      <c r="Y68" s="45">
        <v>435.56902584291993</v>
      </c>
      <c r="Z68" s="45">
        <v>478.63566043348004</v>
      </c>
      <c r="AA68" s="45">
        <v>533.34940963946008</v>
      </c>
    </row>
    <row r="69" spans="3:27" x14ac:dyDescent="0.2">
      <c r="C69" s="57" t="s">
        <v>178</v>
      </c>
      <c r="D69" s="44">
        <v>47.602193230919994</v>
      </c>
      <c r="E69" s="44">
        <v>59.424961834000001</v>
      </c>
      <c r="F69" s="44">
        <v>28.479116399999999</v>
      </c>
      <c r="G69" s="44">
        <v>61.914102896869998</v>
      </c>
      <c r="H69" s="44">
        <v>28.411856226639998</v>
      </c>
      <c r="I69" s="44">
        <v>8.0100769540000005</v>
      </c>
      <c r="J69" s="44">
        <v>20.032607753659999</v>
      </c>
      <c r="K69" s="44">
        <v>117.42289116395</v>
      </c>
      <c r="L69" s="44">
        <v>47.182250157589998</v>
      </c>
      <c r="M69" s="44">
        <v>92.197354551739991</v>
      </c>
      <c r="N69" s="44">
        <v>35.943957902000001</v>
      </c>
      <c r="O69" s="44">
        <v>70.895968951869989</v>
      </c>
      <c r="P69" s="44">
        <v>33.191419030550001</v>
      </c>
      <c r="Q69" s="44">
        <v>39.499241736269994</v>
      </c>
      <c r="R69" s="44">
        <v>44.717791989580007</v>
      </c>
      <c r="S69" s="44">
        <v>44.36062309455</v>
      </c>
      <c r="T69" s="44">
        <v>48.216957222199994</v>
      </c>
      <c r="U69" s="44">
        <v>56.446902676480001</v>
      </c>
      <c r="V69" s="44">
        <v>39.830960236000003</v>
      </c>
      <c r="W69" s="44">
        <v>67.311007404850002</v>
      </c>
      <c r="X69" s="44">
        <v>63.759270978539995</v>
      </c>
      <c r="Y69" s="44">
        <v>142.66487329221999</v>
      </c>
      <c r="Z69" s="44">
        <v>173.67994984335002</v>
      </c>
      <c r="AA69" s="44">
        <v>572.28648888833993</v>
      </c>
    </row>
    <row r="70" spans="3:27" x14ac:dyDescent="0.2">
      <c r="C70" s="58" t="s">
        <v>66</v>
      </c>
      <c r="D70" s="45">
        <v>6.2622373615299987</v>
      </c>
      <c r="E70" s="45">
        <v>3.3902120374199995</v>
      </c>
      <c r="F70" s="45">
        <v>22.45241543441</v>
      </c>
      <c r="G70" s="45">
        <v>7.4111651129400009</v>
      </c>
      <c r="H70" s="45">
        <v>6.4277482375299995</v>
      </c>
      <c r="I70" s="45">
        <v>10.705941153609999</v>
      </c>
      <c r="J70" s="45">
        <v>19.638918053599998</v>
      </c>
      <c r="K70" s="45">
        <v>11.780912109750004</v>
      </c>
      <c r="L70" s="45">
        <v>6.9502018368300025</v>
      </c>
      <c r="M70" s="45">
        <v>10.723878653930003</v>
      </c>
      <c r="N70" s="45">
        <v>16.376309065255878</v>
      </c>
      <c r="O70" s="45">
        <v>14.073242679031829</v>
      </c>
      <c r="P70" s="45">
        <v>31.487440145918416</v>
      </c>
      <c r="Q70" s="45">
        <v>53.828825613562508</v>
      </c>
      <c r="R70" s="45">
        <v>9.7554868184999997</v>
      </c>
      <c r="S70" s="45">
        <v>15.272094568169438</v>
      </c>
      <c r="T70" s="45">
        <v>29.504856119179994</v>
      </c>
      <c r="U70" s="45">
        <v>40.373375375060007</v>
      </c>
      <c r="V70" s="45">
        <v>26.930733202809996</v>
      </c>
      <c r="W70" s="45">
        <v>41.955406884410003</v>
      </c>
      <c r="X70" s="45">
        <v>77.983823818229993</v>
      </c>
      <c r="Y70" s="45">
        <v>13.01290874595</v>
      </c>
      <c r="Z70" s="45">
        <v>41.564425940660009</v>
      </c>
      <c r="AA70" s="45">
        <v>36.297950956210002</v>
      </c>
    </row>
    <row r="71" spans="3:27" x14ac:dyDescent="0.2">
      <c r="C71" s="57" t="s">
        <v>179</v>
      </c>
      <c r="D71" s="44">
        <v>302.85813093388998</v>
      </c>
      <c r="E71" s="44">
        <v>408.78936360019009</v>
      </c>
      <c r="F71" s="44">
        <v>335.97109813225984</v>
      </c>
      <c r="G71" s="44">
        <v>651.58131643205002</v>
      </c>
      <c r="H71" s="44">
        <v>1224.4559879201006</v>
      </c>
      <c r="I71" s="44">
        <v>1099.3093672401003</v>
      </c>
      <c r="J71" s="44">
        <v>1682.9671967788895</v>
      </c>
      <c r="K71" s="44">
        <v>651.97836006597004</v>
      </c>
      <c r="L71" s="44">
        <v>1069.4867157460399</v>
      </c>
      <c r="M71" s="44">
        <v>2287.0293318868594</v>
      </c>
      <c r="N71" s="44">
        <v>3752.7001177080392</v>
      </c>
      <c r="O71" s="44">
        <v>4755.9452894283377</v>
      </c>
      <c r="P71" s="44">
        <v>5272.5626941498767</v>
      </c>
      <c r="Q71" s="44">
        <v>2188.9650925105075</v>
      </c>
      <c r="R71" s="44">
        <v>3503.5824785191307</v>
      </c>
      <c r="S71" s="44">
        <v>4079.9264066428659</v>
      </c>
      <c r="T71" s="44">
        <v>3645.5152970787472</v>
      </c>
      <c r="U71" s="44">
        <v>3057.0295534619913</v>
      </c>
      <c r="V71" s="44">
        <v>2530.5968554150509</v>
      </c>
      <c r="W71" s="44">
        <v>4978.0783001394393</v>
      </c>
      <c r="X71" s="44">
        <v>4104.2333775793713</v>
      </c>
      <c r="Y71" s="44">
        <v>1516.75088546393</v>
      </c>
      <c r="Z71" s="44">
        <v>7563.5097741984928</v>
      </c>
      <c r="AA71" s="44">
        <v>10159.397136154867</v>
      </c>
    </row>
    <row r="72" spans="3:27" ht="22.5" x14ac:dyDescent="0.2">
      <c r="C72" s="62" t="s">
        <v>204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1.2132244E-2</v>
      </c>
      <c r="V72" s="45">
        <v>13.935911107119999</v>
      </c>
      <c r="W72" s="45">
        <v>42.073342989890008</v>
      </c>
      <c r="X72" s="45">
        <v>35.667691988830001</v>
      </c>
      <c r="Y72" s="45">
        <v>18.285056658910001</v>
      </c>
      <c r="Z72" s="45">
        <v>24.662420572869998</v>
      </c>
      <c r="AA72" s="45">
        <v>37.854171420310003</v>
      </c>
    </row>
    <row r="73" spans="3:27" ht="22.5" x14ac:dyDescent="0.2">
      <c r="C73" s="63" t="s">
        <v>180</v>
      </c>
      <c r="D73" s="44">
        <v>24.952974230900001</v>
      </c>
      <c r="E73" s="44">
        <v>60.086039972190001</v>
      </c>
      <c r="F73" s="44">
        <v>99.070716471880004</v>
      </c>
      <c r="G73" s="44">
        <v>58.248203400569999</v>
      </c>
      <c r="H73" s="44">
        <v>8.302278362860001</v>
      </c>
      <c r="I73" s="44">
        <v>87.804803830099999</v>
      </c>
      <c r="J73" s="44">
        <v>41.816121517859997</v>
      </c>
      <c r="K73" s="44">
        <v>47.528301224399996</v>
      </c>
      <c r="L73" s="44">
        <v>135.66673193099999</v>
      </c>
      <c r="M73" s="44">
        <v>143.44450137510998</v>
      </c>
      <c r="N73" s="44">
        <v>289.74286962948997</v>
      </c>
      <c r="O73" s="44">
        <v>204.00370508160995</v>
      </c>
      <c r="P73" s="44">
        <v>517.33837877856013</v>
      </c>
      <c r="Q73" s="44">
        <v>230.79898517824995</v>
      </c>
      <c r="R73" s="44">
        <v>299.96715203114002</v>
      </c>
      <c r="S73" s="44">
        <v>221.70836562909003</v>
      </c>
      <c r="T73" s="44">
        <v>150.64580110831</v>
      </c>
      <c r="U73" s="44">
        <v>161.19417919354001</v>
      </c>
      <c r="V73" s="44">
        <v>52.292326277690002</v>
      </c>
      <c r="W73" s="44">
        <v>150.88840822202002</v>
      </c>
      <c r="X73" s="44">
        <v>335.43413885171992</v>
      </c>
      <c r="Y73" s="44">
        <v>190.55153724614001</v>
      </c>
      <c r="Z73" s="44">
        <v>271.63942429670993</v>
      </c>
      <c r="AA73" s="44">
        <v>263.59350026737002</v>
      </c>
    </row>
    <row r="74" spans="3:27" x14ac:dyDescent="0.2">
      <c r="C74" s="58" t="s">
        <v>67</v>
      </c>
      <c r="D74" s="45">
        <v>259.24797677034996</v>
      </c>
      <c r="E74" s="45">
        <v>347.14078266102996</v>
      </c>
      <c r="F74" s="45">
        <v>788.71968669905993</v>
      </c>
      <c r="G74" s="45">
        <v>340.16741276819005</v>
      </c>
      <c r="H74" s="45">
        <v>404.84779299658993</v>
      </c>
      <c r="I74" s="45">
        <v>430.8815593644</v>
      </c>
      <c r="J74" s="45">
        <v>764.93058052433003</v>
      </c>
      <c r="K74" s="45">
        <v>736.28133170287049</v>
      </c>
      <c r="L74" s="45">
        <v>552.54973679239981</v>
      </c>
      <c r="M74" s="45">
        <v>921.10467136707962</v>
      </c>
      <c r="N74" s="45">
        <v>791.67157768184984</v>
      </c>
      <c r="O74" s="45">
        <v>1287.7077623305802</v>
      </c>
      <c r="P74" s="45">
        <v>1887.7455136054598</v>
      </c>
      <c r="Q74" s="45">
        <v>2445.8771414063804</v>
      </c>
      <c r="R74" s="45">
        <v>1522.9771387711796</v>
      </c>
      <c r="S74" s="45">
        <v>1747.68427981327</v>
      </c>
      <c r="T74" s="45">
        <v>1637.5543838158203</v>
      </c>
      <c r="U74" s="45">
        <v>2158.39900916943</v>
      </c>
      <c r="V74" s="45">
        <v>1375.9627630211701</v>
      </c>
      <c r="W74" s="45">
        <v>1653.0371869585101</v>
      </c>
      <c r="X74" s="45">
        <v>1634.1902117106404</v>
      </c>
      <c r="Y74" s="45">
        <v>2000.4984253346897</v>
      </c>
      <c r="Z74" s="45">
        <v>2638.710871251958</v>
      </c>
      <c r="AA74" s="45">
        <v>1612.6495296915591</v>
      </c>
    </row>
    <row r="75" spans="3:27" x14ac:dyDescent="0.2">
      <c r="C75" s="57" t="s">
        <v>68</v>
      </c>
      <c r="D75" s="44">
        <v>63.303345718380008</v>
      </c>
      <c r="E75" s="44">
        <v>119.61440672777</v>
      </c>
      <c r="F75" s="44">
        <v>63.640575323260009</v>
      </c>
      <c r="G75" s="44">
        <v>126.80736172318001</v>
      </c>
      <c r="H75" s="44">
        <v>213.79067954099</v>
      </c>
      <c r="I75" s="44">
        <v>138.50338116379999</v>
      </c>
      <c r="J75" s="44">
        <v>80.664844772949991</v>
      </c>
      <c r="K75" s="44">
        <v>87.378032006300003</v>
      </c>
      <c r="L75" s="44">
        <v>225.07891409557001</v>
      </c>
      <c r="M75" s="44">
        <v>450.40811632476999</v>
      </c>
      <c r="N75" s="44">
        <v>405.11699249700001</v>
      </c>
      <c r="O75" s="44">
        <v>318.25900612320004</v>
      </c>
      <c r="P75" s="44">
        <v>982.9058067760501</v>
      </c>
      <c r="Q75" s="44">
        <v>1492.1058661856698</v>
      </c>
      <c r="R75" s="44">
        <v>1468.6236377605899</v>
      </c>
      <c r="S75" s="44">
        <v>1709.7720998028699</v>
      </c>
      <c r="T75" s="44">
        <v>1134.0133329292701</v>
      </c>
      <c r="U75" s="44">
        <v>1510.9133169287397</v>
      </c>
      <c r="V75" s="44">
        <v>1459.6435215579199</v>
      </c>
      <c r="W75" s="44">
        <v>1235.1382495632199</v>
      </c>
      <c r="X75" s="44">
        <v>987.22821268497023</v>
      </c>
      <c r="Y75" s="44">
        <v>1248.7458251810301</v>
      </c>
      <c r="Z75" s="44">
        <v>962.71206206098998</v>
      </c>
      <c r="AA75" s="44">
        <v>1307.8068981565</v>
      </c>
    </row>
    <row r="76" spans="3:27" x14ac:dyDescent="0.2">
      <c r="C76" s="59" t="s">
        <v>69</v>
      </c>
      <c r="D76" s="38">
        <f t="shared" ref="D76:U76" si="2">SUM(D47:D75)</f>
        <v>4508.8293351026796</v>
      </c>
      <c r="E76" s="38">
        <f t="shared" si="2"/>
        <v>4559.4630715630401</v>
      </c>
      <c r="F76" s="38">
        <f t="shared" si="2"/>
        <v>5696.7566760839309</v>
      </c>
      <c r="G76" s="38">
        <f t="shared" si="2"/>
        <v>5048.0897544111194</v>
      </c>
      <c r="H76" s="38">
        <f t="shared" si="2"/>
        <v>7297.1697773373626</v>
      </c>
      <c r="I76" s="38">
        <f t="shared" si="2"/>
        <v>5842.7869370247026</v>
      </c>
      <c r="J76" s="38">
        <f t="shared" si="2"/>
        <v>6752.1017704998585</v>
      </c>
      <c r="K76" s="38">
        <f t="shared" si="2"/>
        <v>4450.7854118280502</v>
      </c>
      <c r="L76" s="38">
        <f t="shared" si="2"/>
        <v>7181.7452852994984</v>
      </c>
      <c r="M76" s="38">
        <f t="shared" si="2"/>
        <v>8951.33352204742</v>
      </c>
      <c r="N76" s="38">
        <f t="shared" si="2"/>
        <v>10614.865542942371</v>
      </c>
      <c r="O76" s="38">
        <f t="shared" si="2"/>
        <v>14417.370357002013</v>
      </c>
      <c r="P76" s="38">
        <f t="shared" si="2"/>
        <v>17337.630066326645</v>
      </c>
      <c r="Q76" s="38">
        <f t="shared" si="2"/>
        <v>17034.059234942262</v>
      </c>
      <c r="R76" s="38">
        <f t="shared" si="2"/>
        <v>16110.987246498053</v>
      </c>
      <c r="S76" s="38">
        <f t="shared" si="2"/>
        <v>17413.132015389652</v>
      </c>
      <c r="T76" s="38">
        <f t="shared" si="2"/>
        <v>16646.853144012901</v>
      </c>
      <c r="U76" s="38">
        <f t="shared" si="2"/>
        <v>17250.952457286869</v>
      </c>
      <c r="V76" s="38">
        <f t="shared" ref="V76:Y76" si="3">SUM(V47:V75)</f>
        <v>12179.405406212212</v>
      </c>
      <c r="W76" s="38">
        <f t="shared" si="3"/>
        <v>16417.17190205189</v>
      </c>
      <c r="X76" s="38">
        <f t="shared" si="3"/>
        <v>18715.932614086403</v>
      </c>
      <c r="Y76" s="38">
        <f t="shared" si="3"/>
        <v>17560.52397325062</v>
      </c>
      <c r="Z76" s="38">
        <f t="shared" ref="Z76:AA76" si="4">SUM(Z47:Z75)</f>
        <v>25693.37672055696</v>
      </c>
      <c r="AA76" s="38">
        <f t="shared" si="4"/>
        <v>26079.801747712769</v>
      </c>
    </row>
    <row r="77" spans="3:27" s="49" customFormat="1" x14ac:dyDescent="0.2">
      <c r="C77" s="29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>
        <f>+X76-'Pagos Rezago 19-24'!F25</f>
        <v>0</v>
      </c>
      <c r="Y77" s="50">
        <f>+Y76-'Pagos Rezago 19-24'!G25</f>
        <v>0</v>
      </c>
      <c r="Z77" s="50">
        <f>+Z76-'Pagos Rezago 19-24'!H25</f>
        <v>0</v>
      </c>
      <c r="AA77" s="50">
        <f>+AA76-'Pagos Rezago 19-24'!I25</f>
        <v>0</v>
      </c>
    </row>
    <row r="78" spans="3:27" s="49" customFormat="1" x14ac:dyDescent="0.2">
      <c r="C78" s="29" t="str">
        <f>C37</f>
        <v>Fuente: Dirección General del Presupuesto Público Nacional - Subdirección de Análisis y Consolidación Presupuestal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3:27" x14ac:dyDescent="0.2">
      <c r="C79" s="10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3:27" x14ac:dyDescent="0.2"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4:24" x14ac:dyDescent="0.2"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4:24" x14ac:dyDescent="0.2"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4:24" x14ac:dyDescent="0.2"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4:24" x14ac:dyDescent="0.2"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4:24" x14ac:dyDescent="0.2"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</sheetData>
  <mergeCells count="6">
    <mergeCell ref="C45:C46"/>
    <mergeCell ref="C4:C5"/>
    <mergeCell ref="C2:AA2"/>
    <mergeCell ref="C3:AA3"/>
    <mergeCell ref="C43:AA43"/>
    <mergeCell ref="C44:AA44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2:AA85"/>
  <sheetViews>
    <sheetView showGridLines="0" topLeftCell="F55" zoomScaleNormal="100" workbookViewId="0">
      <selection activeCell="AA47" sqref="AA47:AA75"/>
    </sheetView>
  </sheetViews>
  <sheetFormatPr baseColWidth="10" defaultColWidth="11.42578125" defaultRowHeight="11.25" x14ac:dyDescent="0.2"/>
  <cols>
    <col min="1" max="2" width="2.7109375" style="1" customWidth="1"/>
    <col min="3" max="3" width="41.7109375" style="1" customWidth="1"/>
    <col min="4" max="21" width="11.7109375" style="1" customWidth="1"/>
    <col min="22" max="22" width="12.5703125" style="1" customWidth="1"/>
    <col min="23" max="23" width="11.7109375" style="1" customWidth="1"/>
    <col min="24" max="24" width="12.5703125" style="1" customWidth="1"/>
    <col min="25" max="25" width="13.85546875" style="1" customWidth="1"/>
    <col min="26" max="26" width="11.28515625" style="1" customWidth="1"/>
    <col min="27" max="16384" width="11.42578125" style="1"/>
  </cols>
  <sheetData>
    <row r="2" spans="3:27" ht="18" x14ac:dyDescent="0.2">
      <c r="C2" s="65" t="s">
        <v>198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3:27" ht="15.75" customHeight="1" x14ac:dyDescent="0.2">
      <c r="C3" s="64" t="s">
        <v>131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3:27" ht="22.5" x14ac:dyDescent="0.2">
      <c r="C4" s="71" t="s">
        <v>0</v>
      </c>
      <c r="D4" s="30" t="s">
        <v>98</v>
      </c>
      <c r="E4" s="30" t="s">
        <v>99</v>
      </c>
      <c r="F4" s="30" t="s">
        <v>100</v>
      </c>
      <c r="G4" s="30" t="s">
        <v>101</v>
      </c>
      <c r="H4" s="30" t="s">
        <v>102</v>
      </c>
      <c r="I4" s="30" t="s">
        <v>103</v>
      </c>
      <c r="J4" s="30" t="s">
        <v>104</v>
      </c>
      <c r="K4" s="30" t="s">
        <v>105</v>
      </c>
      <c r="L4" s="30" t="s">
        <v>106</v>
      </c>
      <c r="M4" s="30" t="s">
        <v>107</v>
      </c>
      <c r="N4" s="30" t="s">
        <v>108</v>
      </c>
      <c r="O4" s="30" t="s">
        <v>109</v>
      </c>
      <c r="P4" s="30" t="s">
        <v>110</v>
      </c>
      <c r="Q4" s="30" t="s">
        <v>115</v>
      </c>
      <c r="R4" s="30" t="s">
        <v>122</v>
      </c>
      <c r="S4" s="30" t="s">
        <v>127</v>
      </c>
      <c r="T4" s="30" t="s">
        <v>140</v>
      </c>
      <c r="U4" s="30" t="s">
        <v>145</v>
      </c>
      <c r="V4" s="30" t="s">
        <v>150</v>
      </c>
      <c r="W4" s="30" t="s">
        <v>187</v>
      </c>
      <c r="X4" s="30" t="s">
        <v>206</v>
      </c>
      <c r="Y4" s="30" t="s">
        <v>225</v>
      </c>
      <c r="Z4" s="30" t="s">
        <v>233</v>
      </c>
      <c r="AA4" s="30" t="s">
        <v>241</v>
      </c>
    </row>
    <row r="5" spans="3:27" ht="23.25" thickBot="1" x14ac:dyDescent="0.25">
      <c r="C5" s="72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  <c r="V5" s="55" t="s">
        <v>152</v>
      </c>
      <c r="W5" s="55" t="s">
        <v>188</v>
      </c>
      <c r="X5" s="55" t="s">
        <v>217</v>
      </c>
      <c r="Y5" s="55" t="s">
        <v>230</v>
      </c>
      <c r="Z5" s="55" t="s">
        <v>238</v>
      </c>
      <c r="AA5" s="55" t="s">
        <v>245</v>
      </c>
    </row>
    <row r="6" spans="3:27" ht="11.25" customHeight="1" x14ac:dyDescent="0.2">
      <c r="C6" s="57" t="s">
        <v>165</v>
      </c>
      <c r="D6" s="44">
        <v>7.8912705984200002</v>
      </c>
      <c r="E6" s="44">
        <v>200.43409294226001</v>
      </c>
      <c r="F6" s="44">
        <v>192.05065235410001</v>
      </c>
      <c r="G6" s="44">
        <v>122.75318416402</v>
      </c>
      <c r="H6" s="44">
        <v>128.64344574494999</v>
      </c>
      <c r="I6" s="44">
        <v>84.638406192209985</v>
      </c>
      <c r="J6" s="44">
        <v>171.95825071313999</v>
      </c>
      <c r="K6" s="44">
        <v>62.071734431119999</v>
      </c>
      <c r="L6" s="44">
        <v>37.534655987000001</v>
      </c>
      <c r="M6" s="44">
        <v>89.410135101739996</v>
      </c>
      <c r="N6" s="44">
        <v>176.04509685517999</v>
      </c>
      <c r="O6" s="44">
        <v>317.18616397033998</v>
      </c>
      <c r="P6" s="44">
        <v>185.64419660143375</v>
      </c>
      <c r="Q6" s="44">
        <v>69.691570538169998</v>
      </c>
      <c r="R6" s="44">
        <v>90.91159794299999</v>
      </c>
      <c r="S6" s="44">
        <v>297.71696590838002</v>
      </c>
      <c r="T6" s="44">
        <v>344.97729402271995</v>
      </c>
      <c r="U6" s="44">
        <v>140.79823569858002</v>
      </c>
      <c r="V6" s="44">
        <v>676.62525600882987</v>
      </c>
      <c r="W6" s="44">
        <v>729.81352643081016</v>
      </c>
      <c r="X6" s="44">
        <v>249.23851769013001</v>
      </c>
      <c r="Y6" s="44">
        <v>308.81687548442</v>
      </c>
      <c r="Z6" s="44">
        <v>392.42715892121993</v>
      </c>
      <c r="AA6" s="44">
        <v>865.29378636149988</v>
      </c>
    </row>
    <row r="7" spans="3:27" x14ac:dyDescent="0.2">
      <c r="C7" s="58" t="s">
        <v>58</v>
      </c>
      <c r="D7" s="45">
        <v>6.2425859148400002</v>
      </c>
      <c r="E7" s="45">
        <v>24.619726387800004</v>
      </c>
      <c r="F7" s="45">
        <v>23.184400864210001</v>
      </c>
      <c r="G7" s="45">
        <v>44.466508303730016</v>
      </c>
      <c r="H7" s="45">
        <v>178.04981372079001</v>
      </c>
      <c r="I7" s="45">
        <v>120.82337505490001</v>
      </c>
      <c r="J7" s="45">
        <v>185.40340469742006</v>
      </c>
      <c r="K7" s="45">
        <v>16.56358881857</v>
      </c>
      <c r="L7" s="45">
        <v>13.842183561470002</v>
      </c>
      <c r="M7" s="45">
        <v>75.102837598400001</v>
      </c>
      <c r="N7" s="45">
        <v>38.606810283570006</v>
      </c>
      <c r="O7" s="45">
        <v>25.857448371250001</v>
      </c>
      <c r="P7" s="45">
        <v>28.77421311298896</v>
      </c>
      <c r="Q7" s="45">
        <v>91.421708917890015</v>
      </c>
      <c r="R7" s="45">
        <v>81.022934379239999</v>
      </c>
      <c r="S7" s="45">
        <v>60.813510940479993</v>
      </c>
      <c r="T7" s="45">
        <v>151.36006927860305</v>
      </c>
      <c r="U7" s="45">
        <v>148.49785386711005</v>
      </c>
      <c r="V7" s="45">
        <v>141.59066167965997</v>
      </c>
      <c r="W7" s="45">
        <v>44.920017857880005</v>
      </c>
      <c r="X7" s="45">
        <v>105.20887181862001</v>
      </c>
      <c r="Y7" s="45">
        <v>176.70535263456003</v>
      </c>
      <c r="Z7" s="45">
        <v>303.46695796333006</v>
      </c>
      <c r="AA7" s="45">
        <v>720.4559919441599</v>
      </c>
    </row>
    <row r="8" spans="3:27" x14ac:dyDescent="0.2">
      <c r="C8" s="57" t="s">
        <v>166</v>
      </c>
      <c r="D8" s="44">
        <v>6.9315093575999995</v>
      </c>
      <c r="E8" s="44">
        <v>35.85424795662</v>
      </c>
      <c r="F8" s="44">
        <v>51.093355747700009</v>
      </c>
      <c r="G8" s="44">
        <v>55.011658482080001</v>
      </c>
      <c r="H8" s="44">
        <v>51.313859775040001</v>
      </c>
      <c r="I8" s="44">
        <v>55.127540505950002</v>
      </c>
      <c r="J8" s="44">
        <v>84.823400008850001</v>
      </c>
      <c r="K8" s="44">
        <v>19.08198129957</v>
      </c>
      <c r="L8" s="44">
        <v>16.323189621499999</v>
      </c>
      <c r="M8" s="44">
        <v>7.61454995238</v>
      </c>
      <c r="N8" s="44">
        <v>16.199624430850001</v>
      </c>
      <c r="O8" s="44">
        <v>6.2366961673699999</v>
      </c>
      <c r="P8" s="44">
        <v>21.201778643060006</v>
      </c>
      <c r="Q8" s="44">
        <v>9.1472421947999987</v>
      </c>
      <c r="R8" s="44">
        <v>15.423633611</v>
      </c>
      <c r="S8" s="44">
        <v>3.6170419363600002</v>
      </c>
      <c r="T8" s="44">
        <v>3.2811949967000009</v>
      </c>
      <c r="U8" s="44">
        <v>7.3000000000000001E-3</v>
      </c>
      <c r="V8" s="44">
        <v>61.44624181212</v>
      </c>
      <c r="W8" s="44">
        <v>193.06553204077002</v>
      </c>
      <c r="X8" s="44">
        <v>76.390312364509995</v>
      </c>
      <c r="Y8" s="44">
        <v>47.591462143169998</v>
      </c>
      <c r="Z8" s="44">
        <v>37.215835926499999</v>
      </c>
      <c r="AA8" s="44">
        <v>157.62247671631999</v>
      </c>
    </row>
    <row r="9" spans="3:27" x14ac:dyDescent="0.2">
      <c r="C9" s="58" t="s">
        <v>59</v>
      </c>
      <c r="D9" s="45">
        <v>1.4458295066100002</v>
      </c>
      <c r="E9" s="45">
        <v>58.973991609429994</v>
      </c>
      <c r="F9" s="45">
        <v>60.675407192480002</v>
      </c>
      <c r="G9" s="45">
        <v>30.769645688190007</v>
      </c>
      <c r="H9" s="45">
        <v>28.811661603160001</v>
      </c>
      <c r="I9" s="45">
        <v>30.418277730109999</v>
      </c>
      <c r="J9" s="45">
        <v>25.928136243440001</v>
      </c>
      <c r="K9" s="45">
        <v>6.2281033960199998</v>
      </c>
      <c r="L9" s="45">
        <v>10.279167936980002</v>
      </c>
      <c r="M9" s="45">
        <v>7.8410585103500008</v>
      </c>
      <c r="N9" s="45">
        <v>12.414977579039999</v>
      </c>
      <c r="O9" s="45">
        <v>18.367268450880001</v>
      </c>
      <c r="P9" s="45">
        <v>16.54590345898</v>
      </c>
      <c r="Q9" s="45">
        <v>22.33844154877</v>
      </c>
      <c r="R9" s="45">
        <v>11.244545584579999</v>
      </c>
      <c r="S9" s="45">
        <v>5.5951561660399998</v>
      </c>
      <c r="T9" s="45">
        <v>10.954878103499899</v>
      </c>
      <c r="U9" s="45">
        <v>10.714344248780005</v>
      </c>
      <c r="V9" s="45">
        <v>83.402938310420012</v>
      </c>
      <c r="W9" s="45">
        <v>113.29850154953</v>
      </c>
      <c r="X9" s="45">
        <v>140.23366768115</v>
      </c>
      <c r="Y9" s="45">
        <v>231.51298022962001</v>
      </c>
      <c r="Z9" s="45">
        <v>166.11772328493993</v>
      </c>
      <c r="AA9" s="45">
        <v>307.58974613475993</v>
      </c>
    </row>
    <row r="10" spans="3:27" x14ac:dyDescent="0.2">
      <c r="C10" s="57" t="s">
        <v>167</v>
      </c>
      <c r="D10" s="44">
        <v>0.64831474229999997</v>
      </c>
      <c r="E10" s="44">
        <v>22.718641997549998</v>
      </c>
      <c r="F10" s="44">
        <v>5.7950924458999999</v>
      </c>
      <c r="G10" s="44">
        <v>13.211148787310002</v>
      </c>
      <c r="H10" s="44">
        <v>7.84918664962</v>
      </c>
      <c r="I10" s="44">
        <v>12.74798006452</v>
      </c>
      <c r="J10" s="44">
        <v>14.35914120318</v>
      </c>
      <c r="K10" s="44">
        <v>4.42507333025</v>
      </c>
      <c r="L10" s="44">
        <v>8.0793448358099997</v>
      </c>
      <c r="M10" s="44">
        <v>4.8337634359999999</v>
      </c>
      <c r="N10" s="44">
        <v>10.95025881572</v>
      </c>
      <c r="O10" s="44">
        <v>4.3542310298948017</v>
      </c>
      <c r="P10" s="44">
        <v>8.6774825486751972</v>
      </c>
      <c r="Q10" s="44">
        <v>4.3828337287200005</v>
      </c>
      <c r="R10" s="44">
        <v>4.3064312831100002</v>
      </c>
      <c r="S10" s="44">
        <v>2.8004807859800001</v>
      </c>
      <c r="T10" s="44">
        <v>9.5661001982450902</v>
      </c>
      <c r="U10" s="44">
        <v>5.4871994896</v>
      </c>
      <c r="V10" s="44">
        <v>36.824167696789999</v>
      </c>
      <c r="W10" s="44">
        <v>44.52109013322</v>
      </c>
      <c r="X10" s="44">
        <v>43.284337716810008</v>
      </c>
      <c r="Y10" s="44">
        <v>20.858782292390003</v>
      </c>
      <c r="Z10" s="44">
        <v>56.118729234699998</v>
      </c>
      <c r="AA10" s="44">
        <v>129.17908955179001</v>
      </c>
    </row>
    <row r="11" spans="3:27" x14ac:dyDescent="0.2">
      <c r="C11" s="58" t="s">
        <v>60</v>
      </c>
      <c r="D11" s="45">
        <v>1.2243043392999999</v>
      </c>
      <c r="E11" s="45">
        <v>11.02404524846</v>
      </c>
      <c r="F11" s="45">
        <v>10.9055865364</v>
      </c>
      <c r="G11" s="45">
        <v>8.9403163588700014</v>
      </c>
      <c r="H11" s="45">
        <v>18.773641962760003</v>
      </c>
      <c r="I11" s="45">
        <v>12.879716786020001</v>
      </c>
      <c r="J11" s="45">
        <v>13.31610314784</v>
      </c>
      <c r="K11" s="45">
        <v>6.8452976009200004</v>
      </c>
      <c r="L11" s="45">
        <v>14.023200104479999</v>
      </c>
      <c r="M11" s="45">
        <v>10.71217186504</v>
      </c>
      <c r="N11" s="45">
        <v>16.187236098249997</v>
      </c>
      <c r="O11" s="45">
        <v>16.078556286050002</v>
      </c>
      <c r="P11" s="45">
        <v>15.714819950039999</v>
      </c>
      <c r="Q11" s="45">
        <v>12.134849618490001</v>
      </c>
      <c r="R11" s="45">
        <v>6.3192676046700011</v>
      </c>
      <c r="S11" s="45">
        <v>4.4949571775699999</v>
      </c>
      <c r="T11" s="45">
        <v>4.2181421781300017</v>
      </c>
      <c r="U11" s="45">
        <v>25.872391383630003</v>
      </c>
      <c r="V11" s="45">
        <v>33.799117845939996</v>
      </c>
      <c r="W11" s="45">
        <v>16.378646048210001</v>
      </c>
      <c r="X11" s="45">
        <v>16.628918756809998</v>
      </c>
      <c r="Y11" s="45">
        <v>71.774008818040002</v>
      </c>
      <c r="Z11" s="45">
        <v>91.406070584822473</v>
      </c>
      <c r="AA11" s="45">
        <v>182.30542460079997</v>
      </c>
    </row>
    <row r="12" spans="3:27" x14ac:dyDescent="0.2">
      <c r="C12" s="57" t="s">
        <v>168</v>
      </c>
      <c r="D12" s="44">
        <v>190.24672945532004</v>
      </c>
      <c r="E12" s="44">
        <v>654.26537873480993</v>
      </c>
      <c r="F12" s="44">
        <v>595.00205086863002</v>
      </c>
      <c r="G12" s="44">
        <v>914.80136171363017</v>
      </c>
      <c r="H12" s="44">
        <v>1044.5149138738107</v>
      </c>
      <c r="I12" s="44">
        <v>1150.1289210956402</v>
      </c>
      <c r="J12" s="44">
        <v>1134.8577384589601</v>
      </c>
      <c r="K12" s="44">
        <v>155.50562248018002</v>
      </c>
      <c r="L12" s="44">
        <v>321.25152023401</v>
      </c>
      <c r="M12" s="44">
        <v>411.86258802413033</v>
      </c>
      <c r="N12" s="44">
        <v>543.67658960862013</v>
      </c>
      <c r="O12" s="44">
        <v>433.77643181904375</v>
      </c>
      <c r="P12" s="44">
        <v>392.81166716321763</v>
      </c>
      <c r="Q12" s="44">
        <v>389.22225363413173</v>
      </c>
      <c r="R12" s="44">
        <v>596.1796107125374</v>
      </c>
      <c r="S12" s="44">
        <v>369.76355101622397</v>
      </c>
      <c r="T12" s="44">
        <v>338.7119793836286</v>
      </c>
      <c r="U12" s="44">
        <v>328.64099078281134</v>
      </c>
      <c r="V12" s="44">
        <v>1275.8788155530399</v>
      </c>
      <c r="W12" s="44">
        <v>1086.6224463288349</v>
      </c>
      <c r="X12" s="44">
        <v>954.46087405590993</v>
      </c>
      <c r="Y12" s="44">
        <v>1005.0140737020405</v>
      </c>
      <c r="Z12" s="44">
        <v>1354.9237794435996</v>
      </c>
      <c r="AA12" s="44">
        <v>1984.961398275851</v>
      </c>
    </row>
    <row r="13" spans="3:27" x14ac:dyDescent="0.2">
      <c r="C13" s="58" t="s">
        <v>169</v>
      </c>
      <c r="D13" s="45">
        <v>0</v>
      </c>
      <c r="E13" s="45">
        <v>23.7832397066</v>
      </c>
      <c r="F13" s="45">
        <v>9.7230976282700006</v>
      </c>
      <c r="G13" s="45">
        <v>12.672471460520001</v>
      </c>
      <c r="H13" s="45">
        <v>15.455136737049999</v>
      </c>
      <c r="I13" s="45">
        <v>8.7591994236199984</v>
      </c>
      <c r="J13" s="45">
        <v>5.7778039778900006</v>
      </c>
      <c r="K13" s="45">
        <v>5.193683085</v>
      </c>
      <c r="L13" s="45">
        <v>8.8692928748399993</v>
      </c>
      <c r="M13" s="45">
        <v>16.311271168000001</v>
      </c>
      <c r="N13" s="45">
        <v>14.859602816000001</v>
      </c>
      <c r="O13" s="45">
        <v>24.87768224117</v>
      </c>
      <c r="P13" s="45">
        <v>29.199071399699996</v>
      </c>
      <c r="Q13" s="45">
        <v>23.398482381939999</v>
      </c>
      <c r="R13" s="45">
        <v>22.599542824049998</v>
      </c>
      <c r="S13" s="45">
        <v>35.110892310770005</v>
      </c>
      <c r="T13" s="45">
        <v>114.36707590179</v>
      </c>
      <c r="U13" s="45">
        <v>112.31263213939</v>
      </c>
      <c r="V13" s="45">
        <v>156.10191453345001</v>
      </c>
      <c r="W13" s="45">
        <v>202.86047680204001</v>
      </c>
      <c r="X13" s="45">
        <v>177.21265491981998</v>
      </c>
      <c r="Y13" s="45">
        <v>54.083782512569989</v>
      </c>
      <c r="Z13" s="45">
        <v>308.37387260103998</v>
      </c>
      <c r="AA13" s="45">
        <v>121.77422863279999</v>
      </c>
    </row>
    <row r="14" spans="3:27" x14ac:dyDescent="0.2">
      <c r="C14" s="57" t="s">
        <v>170</v>
      </c>
      <c r="D14" s="44">
        <v>29.78075759691</v>
      </c>
      <c r="E14" s="44">
        <v>114.17963852445999</v>
      </c>
      <c r="F14" s="44">
        <v>72.216054609430017</v>
      </c>
      <c r="G14" s="44">
        <v>433.01799822043995</v>
      </c>
      <c r="H14" s="44">
        <v>228.34745996214002</v>
      </c>
      <c r="I14" s="44">
        <v>347.63970895671002</v>
      </c>
      <c r="J14" s="44">
        <v>303.03455686146998</v>
      </c>
      <c r="K14" s="44">
        <v>75.204820878810011</v>
      </c>
      <c r="L14" s="44">
        <v>64.27544663897001</v>
      </c>
      <c r="M14" s="44">
        <v>242.60533719318002</v>
      </c>
      <c r="N14" s="44">
        <v>302.04085958572006</v>
      </c>
      <c r="O14" s="44">
        <v>107.97302585267948</v>
      </c>
      <c r="P14" s="44">
        <v>546.88839630807001</v>
      </c>
      <c r="Q14" s="44">
        <v>19.328651732420003</v>
      </c>
      <c r="R14" s="44">
        <v>64.572628688992182</v>
      </c>
      <c r="S14" s="44">
        <v>46.688867268159996</v>
      </c>
      <c r="T14" s="44">
        <v>46.084143137339979</v>
      </c>
      <c r="U14" s="44">
        <v>41.044284816609988</v>
      </c>
      <c r="V14" s="44">
        <v>312.76903306353995</v>
      </c>
      <c r="W14" s="44">
        <v>145.74010262242996</v>
      </c>
      <c r="X14" s="44">
        <v>40.688373236559997</v>
      </c>
      <c r="Y14" s="44">
        <v>45.113584451110007</v>
      </c>
      <c r="Z14" s="44">
        <v>75.749814855639983</v>
      </c>
      <c r="AA14" s="44">
        <v>636.63427421303015</v>
      </c>
    </row>
    <row r="15" spans="3:27" x14ac:dyDescent="0.2">
      <c r="C15" s="58" t="s">
        <v>171</v>
      </c>
      <c r="D15" s="45">
        <v>0.17505998943000001</v>
      </c>
      <c r="E15" s="45">
        <v>1.4100593077600003</v>
      </c>
      <c r="F15" s="45">
        <v>0.69249817168999994</v>
      </c>
      <c r="G15" s="45">
        <v>1.23027441208</v>
      </c>
      <c r="H15" s="45">
        <v>4.3779968741099999</v>
      </c>
      <c r="I15" s="45">
        <v>2.4876355532500001</v>
      </c>
      <c r="J15" s="45">
        <v>7.4738264671999994</v>
      </c>
      <c r="K15" s="45">
        <v>2.8004431940000001</v>
      </c>
      <c r="L15" s="45">
        <v>1.762411841</v>
      </c>
      <c r="M15" s="45">
        <v>6.4345673369999998</v>
      </c>
      <c r="N15" s="45">
        <v>11.988490004839997</v>
      </c>
      <c r="O15" s="45">
        <v>14.782414936159999</v>
      </c>
      <c r="P15" s="45">
        <v>5.5346431933499982</v>
      </c>
      <c r="Q15" s="45">
        <v>2.8068093614</v>
      </c>
      <c r="R15" s="45">
        <v>6.1202969853500004</v>
      </c>
      <c r="S15" s="45">
        <v>8.5988513660400017</v>
      </c>
      <c r="T15" s="45">
        <v>10.144928483800001</v>
      </c>
      <c r="U15" s="45">
        <v>21.501846519830004</v>
      </c>
      <c r="V15" s="45">
        <v>13.0931899789</v>
      </c>
      <c r="W15" s="45">
        <v>15.442571827010003</v>
      </c>
      <c r="X15" s="45">
        <v>17.76841368046</v>
      </c>
      <c r="Y15" s="45">
        <v>13.486896450050001</v>
      </c>
      <c r="Z15" s="45">
        <v>20.736652273930002</v>
      </c>
      <c r="AA15" s="45">
        <v>52.211588463939997</v>
      </c>
    </row>
    <row r="16" spans="3:27" x14ac:dyDescent="0.2">
      <c r="C16" s="57" t="s">
        <v>172</v>
      </c>
      <c r="D16" s="44">
        <v>0.1423996391</v>
      </c>
      <c r="E16" s="44">
        <v>8.46471002949</v>
      </c>
      <c r="F16" s="44">
        <v>13.863820587299999</v>
      </c>
      <c r="G16" s="44">
        <v>15.0502485435</v>
      </c>
      <c r="H16" s="44">
        <v>36.843349866600008</v>
      </c>
      <c r="I16" s="44">
        <v>25.517707426369999</v>
      </c>
      <c r="J16" s="44">
        <v>45.93133731324</v>
      </c>
      <c r="K16" s="44">
        <v>12.45115061127</v>
      </c>
      <c r="L16" s="44">
        <v>28.0465575116</v>
      </c>
      <c r="M16" s="44">
        <v>40.858312599469997</v>
      </c>
      <c r="N16" s="44">
        <v>71.538532589529993</v>
      </c>
      <c r="O16" s="44">
        <v>95.857977783250007</v>
      </c>
      <c r="P16" s="44">
        <v>104.38816522428003</v>
      </c>
      <c r="Q16" s="44">
        <v>100.98438221763</v>
      </c>
      <c r="R16" s="44">
        <v>91.087144115861605</v>
      </c>
      <c r="S16" s="44">
        <v>64.109698531129993</v>
      </c>
      <c r="T16" s="44">
        <v>74.520141438700009</v>
      </c>
      <c r="U16" s="44">
        <v>28.275554807739994</v>
      </c>
      <c r="V16" s="44">
        <v>184.98679824023998</v>
      </c>
      <c r="W16" s="44">
        <v>184.08853937444098</v>
      </c>
      <c r="X16" s="44">
        <v>180.32983944407002</v>
      </c>
      <c r="Y16" s="44">
        <v>147.25852554457001</v>
      </c>
      <c r="Z16" s="44">
        <v>207.26576345364001</v>
      </c>
      <c r="AA16" s="44">
        <v>251.02960869030997</v>
      </c>
    </row>
    <row r="17" spans="3:27" x14ac:dyDescent="0.2">
      <c r="C17" s="58" t="s">
        <v>61</v>
      </c>
      <c r="D17" s="45">
        <v>385.12405503844008</v>
      </c>
      <c r="E17" s="45">
        <v>349.36160192872012</v>
      </c>
      <c r="F17" s="45">
        <v>1041.32242803036</v>
      </c>
      <c r="G17" s="45">
        <v>684.01963116565003</v>
      </c>
      <c r="H17" s="45">
        <v>1065.6681532961597</v>
      </c>
      <c r="I17" s="45">
        <v>622.04142941669011</v>
      </c>
      <c r="J17" s="45">
        <v>600.69696875729028</v>
      </c>
      <c r="K17" s="45">
        <v>54.585675273509992</v>
      </c>
      <c r="L17" s="45">
        <v>743.82738103928</v>
      </c>
      <c r="M17" s="45">
        <v>213.17691074186999</v>
      </c>
      <c r="N17" s="45">
        <v>38.865745249949981</v>
      </c>
      <c r="O17" s="45">
        <v>165.96853052636001</v>
      </c>
      <c r="P17" s="45">
        <v>66.21139395377719</v>
      </c>
      <c r="Q17" s="45">
        <v>39.581653951199996</v>
      </c>
      <c r="R17" s="45">
        <v>1202.0152338226796</v>
      </c>
      <c r="S17" s="45">
        <v>1518.1575201652699</v>
      </c>
      <c r="T17" s="45">
        <v>2119.2472881821805</v>
      </c>
      <c r="U17" s="45">
        <v>1477.9201669831418</v>
      </c>
      <c r="V17" s="45">
        <v>858.83366603772993</v>
      </c>
      <c r="W17" s="45">
        <v>1032.1933130834097</v>
      </c>
      <c r="X17" s="45">
        <v>3794.3040081195104</v>
      </c>
      <c r="Y17" s="45">
        <v>2655.74365007814</v>
      </c>
      <c r="Z17" s="45">
        <v>2755.2431164560794</v>
      </c>
      <c r="AA17" s="45">
        <v>3008.936016072581</v>
      </c>
    </row>
    <row r="18" spans="3:27" x14ac:dyDescent="0.2">
      <c r="C18" s="57" t="s">
        <v>243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>
        <v>778.13356516552005</v>
      </c>
    </row>
    <row r="19" spans="3:27" x14ac:dyDescent="0.2">
      <c r="C19" s="58" t="s">
        <v>173</v>
      </c>
      <c r="D19" s="45">
        <v>0.30511226118000001</v>
      </c>
      <c r="E19" s="45">
        <v>67.36777495170999</v>
      </c>
      <c r="F19" s="45">
        <v>145.85232173135003</v>
      </c>
      <c r="G19" s="45">
        <v>148.39894431016998</v>
      </c>
      <c r="H19" s="45">
        <v>195.9586089256</v>
      </c>
      <c r="I19" s="45">
        <v>278.27772468551001</v>
      </c>
      <c r="J19" s="45">
        <v>487.04727434502996</v>
      </c>
      <c r="K19" s="45">
        <v>188.50718895271996</v>
      </c>
      <c r="L19" s="45">
        <v>506.77309889341001</v>
      </c>
      <c r="M19" s="45">
        <v>380.00224866243002</v>
      </c>
      <c r="N19" s="45">
        <v>600.72484261028001</v>
      </c>
      <c r="O19" s="45">
        <v>438.48551988301995</v>
      </c>
      <c r="P19" s="45">
        <v>526.17844346742027</v>
      </c>
      <c r="Q19" s="45">
        <v>436.44495820186842</v>
      </c>
      <c r="R19" s="45">
        <v>393.24629443371998</v>
      </c>
      <c r="S19" s="45">
        <v>357.03359072052228</v>
      </c>
      <c r="T19" s="45">
        <v>1101.1979372665405</v>
      </c>
      <c r="U19" s="45">
        <v>276.35323850401988</v>
      </c>
      <c r="V19" s="45">
        <v>653.36488538991</v>
      </c>
      <c r="W19" s="45">
        <v>1065.4713538692699</v>
      </c>
      <c r="X19" s="45">
        <v>358.12725446890994</v>
      </c>
      <c r="Y19" s="45">
        <v>839.23088706808016</v>
      </c>
      <c r="Z19" s="45">
        <v>398.42471423405999</v>
      </c>
      <c r="AA19" s="45">
        <v>376.01735295397998</v>
      </c>
    </row>
    <row r="20" spans="3:27" x14ac:dyDescent="0.2">
      <c r="C20" s="57" t="s">
        <v>174</v>
      </c>
      <c r="D20" s="44">
        <v>0.20606734199999999</v>
      </c>
      <c r="E20" s="44">
        <v>7.9933507541299988</v>
      </c>
      <c r="F20" s="44">
        <v>18.17367227591</v>
      </c>
      <c r="G20" s="44">
        <v>18.83664037934</v>
      </c>
      <c r="H20" s="44">
        <v>25.965645286879997</v>
      </c>
      <c r="I20" s="44">
        <v>47.278050659249985</v>
      </c>
      <c r="J20" s="44">
        <v>15.927078397949996</v>
      </c>
      <c r="K20" s="44">
        <v>7.9044042924899998</v>
      </c>
      <c r="L20" s="44">
        <v>11.395604234699999</v>
      </c>
      <c r="M20" s="44">
        <v>7.5898380950099993</v>
      </c>
      <c r="N20" s="44">
        <v>7.7263923611900012</v>
      </c>
      <c r="O20" s="44">
        <v>6.7615079531799998</v>
      </c>
      <c r="P20" s="44">
        <v>22.923167763303397</v>
      </c>
      <c r="Q20" s="44">
        <v>19.030260795019995</v>
      </c>
      <c r="R20" s="44">
        <v>11.348902076890003</v>
      </c>
      <c r="S20" s="44">
        <v>20.114153926849998</v>
      </c>
      <c r="T20" s="44">
        <v>13.989472649359996</v>
      </c>
      <c r="U20" s="44">
        <v>27.243257723489993</v>
      </c>
      <c r="V20" s="44">
        <v>28.5355224632</v>
      </c>
      <c r="W20" s="44">
        <v>33.337488510580009</v>
      </c>
      <c r="X20" s="44">
        <v>22.311374511510003</v>
      </c>
      <c r="Y20" s="44">
        <v>31.756919660080005</v>
      </c>
      <c r="Z20" s="44">
        <v>50.935358216240004</v>
      </c>
      <c r="AA20" s="44">
        <v>284.26356683949996</v>
      </c>
    </row>
    <row r="21" spans="3:27" x14ac:dyDescent="0.2">
      <c r="C21" s="58" t="s">
        <v>62</v>
      </c>
      <c r="D21" s="45">
        <v>5.4236645218800001</v>
      </c>
      <c r="E21" s="45">
        <v>7.14971558475</v>
      </c>
      <c r="F21" s="45">
        <v>7.6351539927700003</v>
      </c>
      <c r="G21" s="45">
        <v>52.581520874629994</v>
      </c>
      <c r="H21" s="45">
        <v>34.924930964429997</v>
      </c>
      <c r="I21" s="45">
        <v>27.762303197389997</v>
      </c>
      <c r="J21" s="45">
        <v>62.614361919769998</v>
      </c>
      <c r="K21" s="45">
        <v>11.36717800305</v>
      </c>
      <c r="L21" s="45">
        <v>29.560161978849997</v>
      </c>
      <c r="M21" s="45">
        <v>20.133669239709999</v>
      </c>
      <c r="N21" s="45">
        <v>30.457617527269999</v>
      </c>
      <c r="O21" s="45">
        <v>8.6456073861799982</v>
      </c>
      <c r="P21" s="45">
        <v>12.322677403243745</v>
      </c>
      <c r="Q21" s="45">
        <v>3.5021297124599999</v>
      </c>
      <c r="R21" s="45">
        <v>2.35329416604</v>
      </c>
      <c r="S21" s="45">
        <v>0.93386116413999998</v>
      </c>
      <c r="T21" s="45">
        <v>0.33082917638000009</v>
      </c>
      <c r="U21" s="45">
        <v>1.0604457726499992</v>
      </c>
      <c r="V21" s="45">
        <v>1.3826021662100001</v>
      </c>
      <c r="W21" s="45">
        <v>3.24476358658</v>
      </c>
      <c r="X21" s="45">
        <v>1.2845412622799999</v>
      </c>
      <c r="Y21" s="45">
        <v>2.9815852413999999</v>
      </c>
      <c r="Z21" s="45">
        <v>0.73710503580000009</v>
      </c>
      <c r="AA21" s="45">
        <v>11.452498235989998</v>
      </c>
    </row>
    <row r="22" spans="3:27" x14ac:dyDescent="0.2">
      <c r="C22" s="57" t="s">
        <v>63</v>
      </c>
      <c r="D22" s="44">
        <v>7.32802478215</v>
      </c>
      <c r="E22" s="44">
        <v>125.53562944140999</v>
      </c>
      <c r="F22" s="44">
        <v>60.8029395939</v>
      </c>
      <c r="G22" s="44">
        <v>78.24289890467</v>
      </c>
      <c r="H22" s="44">
        <v>118.81829560420002</v>
      </c>
      <c r="I22" s="44">
        <v>76.89225417162001</v>
      </c>
      <c r="J22" s="44">
        <v>173.27838519776995</v>
      </c>
      <c r="K22" s="44">
        <v>29.820146681809998</v>
      </c>
      <c r="L22" s="44">
        <v>146.47967385623002</v>
      </c>
      <c r="M22" s="44">
        <v>182.52685003023993</v>
      </c>
      <c r="N22" s="44">
        <v>130.30067224001002</v>
      </c>
      <c r="O22" s="44">
        <v>128.79546758312804</v>
      </c>
      <c r="P22" s="44">
        <v>141.36810280211071</v>
      </c>
      <c r="Q22" s="44">
        <v>103.99109636556632</v>
      </c>
      <c r="R22" s="44">
        <v>128.67857823347998</v>
      </c>
      <c r="S22" s="44">
        <v>144.83524742006998</v>
      </c>
      <c r="T22" s="44">
        <v>404.67328383386126</v>
      </c>
      <c r="U22" s="44">
        <v>347.2814347039909</v>
      </c>
      <c r="V22" s="44">
        <v>383.19790994096002</v>
      </c>
      <c r="W22" s="44">
        <v>677.37953849809014</v>
      </c>
      <c r="X22" s="44">
        <v>674.76115886202035</v>
      </c>
      <c r="Y22" s="44">
        <v>948.28982955231004</v>
      </c>
      <c r="Z22" s="44">
        <v>1152.5691628060501</v>
      </c>
      <c r="AA22" s="44">
        <v>1340.1699330936101</v>
      </c>
    </row>
    <row r="23" spans="3:27" x14ac:dyDescent="0.2">
      <c r="C23" s="58" t="s">
        <v>175</v>
      </c>
      <c r="D23" s="45">
        <v>0.67419139821000007</v>
      </c>
      <c r="E23" s="45">
        <v>26.813016957160002</v>
      </c>
      <c r="F23" s="45">
        <v>16.468059788000001</v>
      </c>
      <c r="G23" s="45">
        <v>30.314332889220001</v>
      </c>
      <c r="H23" s="45">
        <v>343.85780173947995</v>
      </c>
      <c r="I23" s="45">
        <v>280.33117247529003</v>
      </c>
      <c r="J23" s="45">
        <v>214.12437103383004</v>
      </c>
      <c r="K23" s="45">
        <v>69.926598969339992</v>
      </c>
      <c r="L23" s="45">
        <v>96.089514511529998</v>
      </c>
      <c r="M23" s="45">
        <v>69.620572349740002</v>
      </c>
      <c r="N23" s="45">
        <v>170.92732735788002</v>
      </c>
      <c r="O23" s="45">
        <v>150.19718347115003</v>
      </c>
      <c r="P23" s="45">
        <v>109.96756166452505</v>
      </c>
      <c r="Q23" s="45">
        <v>168.77163282915001</v>
      </c>
      <c r="R23" s="45">
        <v>103.84288396725815</v>
      </c>
      <c r="S23" s="45">
        <v>125.29082695759</v>
      </c>
      <c r="T23" s="45">
        <v>204.14156257777006</v>
      </c>
      <c r="U23" s="45">
        <v>249.88035618402</v>
      </c>
      <c r="V23" s="45">
        <v>245.91918236311005</v>
      </c>
      <c r="W23" s="45">
        <v>509.27357309307001</v>
      </c>
      <c r="X23" s="45">
        <v>379.45669743960997</v>
      </c>
      <c r="Y23" s="45">
        <v>275.81505830235005</v>
      </c>
      <c r="Z23" s="45">
        <v>495.9464742486399</v>
      </c>
      <c r="AA23" s="45">
        <v>424.08425530381999</v>
      </c>
    </row>
    <row r="24" spans="3:27" x14ac:dyDescent="0.2">
      <c r="C24" s="57" t="s">
        <v>64</v>
      </c>
      <c r="D24" s="44">
        <v>8.7835016809700015</v>
      </c>
      <c r="E24" s="44">
        <v>28.563447463350006</v>
      </c>
      <c r="F24" s="44">
        <v>31.536211761899999</v>
      </c>
      <c r="G24" s="44">
        <v>31.717390261489992</v>
      </c>
      <c r="H24" s="44">
        <v>66.42898196066001</v>
      </c>
      <c r="I24" s="44">
        <v>41.945783087490007</v>
      </c>
      <c r="J24" s="44">
        <v>37.924117129070005</v>
      </c>
      <c r="K24" s="44">
        <v>19.51570872592</v>
      </c>
      <c r="L24" s="44">
        <v>27.054727373050003</v>
      </c>
      <c r="M24" s="44">
        <v>25.048166084799995</v>
      </c>
      <c r="N24" s="44">
        <v>33.729348581720004</v>
      </c>
      <c r="O24" s="44">
        <v>48.800416580309999</v>
      </c>
      <c r="P24" s="44">
        <v>21.319675441473766</v>
      </c>
      <c r="Q24" s="44">
        <v>20.880591419520002</v>
      </c>
      <c r="R24" s="44">
        <v>35.044632254779998</v>
      </c>
      <c r="S24" s="44">
        <v>88.255580105769994</v>
      </c>
      <c r="T24" s="44">
        <v>26.037455932583693</v>
      </c>
      <c r="U24" s="44">
        <v>58.273148898800002</v>
      </c>
      <c r="V24" s="44">
        <v>78.409767121390004</v>
      </c>
      <c r="W24" s="44">
        <v>123.35415088617999</v>
      </c>
      <c r="X24" s="44">
        <v>122.56186058440001</v>
      </c>
      <c r="Y24" s="44">
        <v>183.19968508846</v>
      </c>
      <c r="Z24" s="44">
        <v>182.70152442042001</v>
      </c>
      <c r="AA24" s="44">
        <v>434.21696157965994</v>
      </c>
    </row>
    <row r="25" spans="3:27" x14ac:dyDescent="0.2">
      <c r="C25" s="58" t="s">
        <v>176</v>
      </c>
      <c r="D25" s="45">
        <v>246.02420819868999</v>
      </c>
      <c r="E25" s="45">
        <v>774.80583125532007</v>
      </c>
      <c r="F25" s="45">
        <v>735.80623643385002</v>
      </c>
      <c r="G25" s="45">
        <v>288.31952840678997</v>
      </c>
      <c r="H25" s="45">
        <v>65.151336825889999</v>
      </c>
      <c r="I25" s="45">
        <v>87.318057021889985</v>
      </c>
      <c r="J25" s="45">
        <v>154.09933752413002</v>
      </c>
      <c r="K25" s="45">
        <v>119.35155598194</v>
      </c>
      <c r="L25" s="45">
        <v>337.32767269525993</v>
      </c>
      <c r="M25" s="45">
        <v>633.17136194922</v>
      </c>
      <c r="N25" s="45">
        <v>458.22847822128989</v>
      </c>
      <c r="O25" s="45">
        <v>462.10274866171994</v>
      </c>
      <c r="P25" s="45">
        <v>403.58005154920386</v>
      </c>
      <c r="Q25" s="45">
        <v>145.58188913748</v>
      </c>
      <c r="R25" s="45">
        <v>4.1380511537900002</v>
      </c>
      <c r="S25" s="45">
        <v>1.9115297858699998</v>
      </c>
      <c r="T25" s="45">
        <v>67.569647318370002</v>
      </c>
      <c r="U25" s="45">
        <v>2.8243905762399963</v>
      </c>
      <c r="V25" s="45">
        <v>111.65435303177</v>
      </c>
      <c r="W25" s="45">
        <v>129.64470727058</v>
      </c>
      <c r="X25" s="45">
        <v>68.255439843109997</v>
      </c>
      <c r="Y25" s="45">
        <v>100.11774723937</v>
      </c>
      <c r="Z25" s="45">
        <v>764.36577648999003</v>
      </c>
      <c r="AA25" s="45">
        <v>856.92286670506007</v>
      </c>
    </row>
    <row r="26" spans="3:27" x14ac:dyDescent="0.2">
      <c r="C26" s="57" t="s">
        <v>177</v>
      </c>
      <c r="D26" s="44">
        <v>0.84005471899999995</v>
      </c>
      <c r="E26" s="44">
        <v>259.07777257220999</v>
      </c>
      <c r="F26" s="44">
        <v>338.21237000492999</v>
      </c>
      <c r="G26" s="44">
        <v>301.11522626666004</v>
      </c>
      <c r="H26" s="44">
        <v>111.40860659399</v>
      </c>
      <c r="I26" s="44">
        <v>71.304910962199997</v>
      </c>
      <c r="J26" s="44">
        <v>19.919397559689997</v>
      </c>
      <c r="K26" s="44">
        <v>4.1329571483700001</v>
      </c>
      <c r="L26" s="44">
        <v>5.1963572032299998</v>
      </c>
      <c r="M26" s="44">
        <v>4.25221014185</v>
      </c>
      <c r="N26" s="44">
        <v>2.6074603284999953</v>
      </c>
      <c r="O26" s="44">
        <v>15.397755752630001</v>
      </c>
      <c r="P26" s="44">
        <v>18.595197871919993</v>
      </c>
      <c r="Q26" s="44">
        <v>11.664963152810001</v>
      </c>
      <c r="R26" s="44">
        <v>10.059268014210001</v>
      </c>
      <c r="S26" s="44">
        <v>6.2431508468399999</v>
      </c>
      <c r="T26" s="44">
        <v>70.197974118480005</v>
      </c>
      <c r="U26" s="44">
        <v>679.88259543257993</v>
      </c>
      <c r="V26" s="44">
        <v>902.89557267436999</v>
      </c>
      <c r="W26" s="44">
        <v>904.60119559765008</v>
      </c>
      <c r="X26" s="44">
        <v>3458.4974964721196</v>
      </c>
      <c r="Y26" s="44">
        <v>4739.6153950831103</v>
      </c>
      <c r="Z26" s="44">
        <v>4767.6386843683485</v>
      </c>
      <c r="AA26" s="44">
        <v>4518.3339804634397</v>
      </c>
    </row>
    <row r="27" spans="3:27" x14ac:dyDescent="0.2">
      <c r="C27" s="58" t="s">
        <v>65</v>
      </c>
      <c r="D27" s="45">
        <v>0.67574777989000001</v>
      </c>
      <c r="E27" s="45">
        <v>10.383167299989999</v>
      </c>
      <c r="F27" s="45">
        <v>48.317653994099999</v>
      </c>
      <c r="G27" s="45">
        <v>30.076416249539999</v>
      </c>
      <c r="H27" s="45">
        <v>159.84765172920001</v>
      </c>
      <c r="I27" s="45">
        <v>54.836277065890002</v>
      </c>
      <c r="J27" s="45">
        <v>60.453878948250001</v>
      </c>
      <c r="K27" s="45">
        <v>31.795147115470002</v>
      </c>
      <c r="L27" s="45">
        <v>37.012592340450006</v>
      </c>
      <c r="M27" s="45">
        <v>51.124052630669993</v>
      </c>
      <c r="N27" s="45">
        <v>106.40290568256005</v>
      </c>
      <c r="O27" s="45">
        <v>161.05929401571998</v>
      </c>
      <c r="P27" s="45">
        <v>82.253019404684977</v>
      </c>
      <c r="Q27" s="45">
        <v>98.110557238840016</v>
      </c>
      <c r="R27" s="45">
        <v>60.097125102669999</v>
      </c>
      <c r="S27" s="45">
        <v>64.136251826589998</v>
      </c>
      <c r="T27" s="45">
        <v>71.59445705408001</v>
      </c>
      <c r="U27" s="45">
        <v>65.282035883429984</v>
      </c>
      <c r="V27" s="45">
        <v>91.811068235420009</v>
      </c>
      <c r="W27" s="45">
        <v>307.870151745974</v>
      </c>
      <c r="X27" s="45">
        <v>353.18354403775004</v>
      </c>
      <c r="Y27" s="45">
        <v>410.07809997685996</v>
      </c>
      <c r="Z27" s="45">
        <v>457.86994706964998</v>
      </c>
      <c r="AA27" s="45">
        <v>630.1033790042801</v>
      </c>
    </row>
    <row r="28" spans="3:27" x14ac:dyDescent="0.2">
      <c r="C28" s="57" t="s">
        <v>178</v>
      </c>
      <c r="D28" s="44">
        <v>21.564891075279998</v>
      </c>
      <c r="E28" s="44">
        <v>52.913281458</v>
      </c>
      <c r="F28" s="44">
        <v>29.416028915999998</v>
      </c>
      <c r="G28" s="44">
        <v>65.992503880000001</v>
      </c>
      <c r="H28" s="44">
        <v>29.919500530619999</v>
      </c>
      <c r="I28" s="44">
        <v>5.9157185375100001</v>
      </c>
      <c r="J28" s="44">
        <v>11.98296643003</v>
      </c>
      <c r="K28" s="44">
        <v>99.819636974640005</v>
      </c>
      <c r="L28" s="44">
        <v>15.033498511540001</v>
      </c>
      <c r="M28" s="44">
        <v>32.131067810120001</v>
      </c>
      <c r="N28" s="44">
        <v>35.545982187</v>
      </c>
      <c r="O28" s="44">
        <v>36.900257864209998</v>
      </c>
      <c r="P28" s="44">
        <v>20.651669425299993</v>
      </c>
      <c r="Q28" s="44">
        <v>9.4335882469100003</v>
      </c>
      <c r="R28" s="44">
        <v>12.435052292619998</v>
      </c>
      <c r="S28" s="44">
        <v>8.995541803110001</v>
      </c>
      <c r="T28" s="44">
        <v>10.63573165024</v>
      </c>
      <c r="U28" s="44">
        <v>14.13158986655</v>
      </c>
      <c r="V28" s="44">
        <v>35.424591765999999</v>
      </c>
      <c r="W28" s="44">
        <v>54.294566760000002</v>
      </c>
      <c r="X28" s="44">
        <v>55.19036819283</v>
      </c>
      <c r="Y28" s="44">
        <v>137.38466233874001</v>
      </c>
      <c r="Z28" s="44">
        <v>170.40392387330999</v>
      </c>
      <c r="AA28" s="44">
        <v>562.08649646928006</v>
      </c>
    </row>
    <row r="29" spans="3:27" x14ac:dyDescent="0.2">
      <c r="C29" s="58" t="s">
        <v>66</v>
      </c>
      <c r="D29" s="45">
        <v>0</v>
      </c>
      <c r="E29" s="45">
        <v>4.2966165946699997</v>
      </c>
      <c r="F29" s="45">
        <v>5.2466444732100008</v>
      </c>
      <c r="G29" s="45">
        <v>5.6682264166599996</v>
      </c>
      <c r="H29" s="45">
        <v>5.4686610617199989</v>
      </c>
      <c r="I29" s="45">
        <v>11.058837013689999</v>
      </c>
      <c r="J29" s="45">
        <v>24.197671370559998</v>
      </c>
      <c r="K29" s="45">
        <v>7.7311345734100012</v>
      </c>
      <c r="L29" s="45">
        <v>4.5166313793899997</v>
      </c>
      <c r="M29" s="45">
        <v>3.9879522010299997</v>
      </c>
      <c r="N29" s="45">
        <v>18.044961106879999</v>
      </c>
      <c r="O29" s="45">
        <v>4.7793782562800011</v>
      </c>
      <c r="P29" s="45">
        <v>5.0286747514702439</v>
      </c>
      <c r="Q29" s="45">
        <v>3.4534050916700001</v>
      </c>
      <c r="R29" s="45">
        <v>1.28236243726</v>
      </c>
      <c r="S29" s="45">
        <v>0.48436420046000001</v>
      </c>
      <c r="T29" s="45">
        <v>1.2818288894041352</v>
      </c>
      <c r="U29" s="45">
        <v>10.73041664331366</v>
      </c>
      <c r="V29" s="45">
        <v>13.694903392769998</v>
      </c>
      <c r="W29" s="45">
        <v>21.16141154264</v>
      </c>
      <c r="X29" s="45">
        <v>76.696373886269996</v>
      </c>
      <c r="Y29" s="45">
        <v>9.5998152933599989</v>
      </c>
      <c r="Z29" s="45">
        <v>40.853807462970003</v>
      </c>
      <c r="AA29" s="45">
        <v>31.694809326229997</v>
      </c>
    </row>
    <row r="30" spans="3:27" x14ac:dyDescent="0.2">
      <c r="C30" s="57" t="s">
        <v>179</v>
      </c>
      <c r="D30" s="44">
        <v>36.17319133421001</v>
      </c>
      <c r="E30" s="44">
        <v>379.00644679827008</v>
      </c>
      <c r="F30" s="44">
        <v>299.21418133455006</v>
      </c>
      <c r="G30" s="44">
        <v>692.14868293432983</v>
      </c>
      <c r="H30" s="44">
        <v>1263.4707051327393</v>
      </c>
      <c r="I30" s="44">
        <v>1151.0676095674801</v>
      </c>
      <c r="J30" s="44">
        <v>1222.8672436582403</v>
      </c>
      <c r="K30" s="44">
        <v>230.63740145074999</v>
      </c>
      <c r="L30" s="44">
        <v>448.17627502930003</v>
      </c>
      <c r="M30" s="44">
        <v>425.57962441169991</v>
      </c>
      <c r="N30" s="44">
        <v>481.31339884819988</v>
      </c>
      <c r="O30" s="44">
        <v>262.46770011961002</v>
      </c>
      <c r="P30" s="44">
        <v>543.48268506339878</v>
      </c>
      <c r="Q30" s="44">
        <v>203.4415071489571</v>
      </c>
      <c r="R30" s="44">
        <v>726.68067645559995</v>
      </c>
      <c r="S30" s="44">
        <v>3476.3338026369802</v>
      </c>
      <c r="T30" s="44">
        <v>3387.6912316383691</v>
      </c>
      <c r="U30" s="44">
        <v>2835.4240854040504</v>
      </c>
      <c r="V30" s="44">
        <v>2532.5798930583805</v>
      </c>
      <c r="W30" s="44">
        <v>4962.4581825686146</v>
      </c>
      <c r="X30" s="44">
        <v>4131.085058992041</v>
      </c>
      <c r="Y30" s="44">
        <v>1526.8217957754898</v>
      </c>
      <c r="Z30" s="44">
        <v>7547.1155261091808</v>
      </c>
      <c r="AA30" s="44">
        <v>10367.204170270679</v>
      </c>
    </row>
    <row r="31" spans="3:27" ht="22.5" x14ac:dyDescent="0.2">
      <c r="C31" s="62" t="s">
        <v>204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>
        <v>13.708575917619999</v>
      </c>
      <c r="W31" s="45">
        <v>40.431991178319997</v>
      </c>
      <c r="X31" s="45">
        <v>31.98049313013</v>
      </c>
      <c r="Y31" s="45">
        <v>15.315049282719999</v>
      </c>
      <c r="Z31" s="45">
        <v>21.923005808389995</v>
      </c>
      <c r="AA31" s="45">
        <v>29.520109869479995</v>
      </c>
    </row>
    <row r="32" spans="3:27" ht="22.5" x14ac:dyDescent="0.2">
      <c r="C32" s="63" t="s">
        <v>180</v>
      </c>
      <c r="D32" s="44">
        <v>1.5212538980000001</v>
      </c>
      <c r="E32" s="44">
        <v>44.372800040790004</v>
      </c>
      <c r="F32" s="44">
        <v>93.54927245543</v>
      </c>
      <c r="G32" s="44">
        <v>56.317331460050006</v>
      </c>
      <c r="H32" s="44">
        <v>6.7692625424299999</v>
      </c>
      <c r="I32" s="44">
        <v>89.229275186949991</v>
      </c>
      <c r="J32" s="44">
        <v>10.822611115360001</v>
      </c>
      <c r="K32" s="44">
        <v>0.58496906400000004</v>
      </c>
      <c r="L32" s="44">
        <v>2.77197754</v>
      </c>
      <c r="M32" s="44">
        <v>0.314909247</v>
      </c>
      <c r="N32" s="44">
        <v>0.50975364700000003</v>
      </c>
      <c r="O32" s="44">
        <v>4.7380065999999998E-2</v>
      </c>
      <c r="P32" s="44">
        <v>0.25261280800000002</v>
      </c>
      <c r="Q32" s="44">
        <v>23.378694668590001</v>
      </c>
      <c r="R32" s="44">
        <v>0.51918977649999998</v>
      </c>
      <c r="S32" s="44">
        <v>50.320965704999999</v>
      </c>
      <c r="T32" s="44">
        <v>15.946709058109997</v>
      </c>
      <c r="U32" s="44">
        <v>99.888249994160006</v>
      </c>
      <c r="V32" s="44">
        <v>23.326099030279998</v>
      </c>
      <c r="W32" s="44">
        <v>43.742008342419993</v>
      </c>
      <c r="X32" s="44">
        <v>67.579821036220011</v>
      </c>
      <c r="Y32" s="44">
        <v>130.91711974505</v>
      </c>
      <c r="Z32" s="44">
        <v>145.89376417472997</v>
      </c>
      <c r="AA32" s="44">
        <v>144.10374546591999</v>
      </c>
    </row>
    <row r="33" spans="3:27" x14ac:dyDescent="0.2">
      <c r="C33" s="58" t="s">
        <v>67</v>
      </c>
      <c r="D33" s="45">
        <v>22.065193701360002</v>
      </c>
      <c r="E33" s="45">
        <v>249.95747469178997</v>
      </c>
      <c r="F33" s="45">
        <v>684.52857773779033</v>
      </c>
      <c r="G33" s="45">
        <v>301.11965503852991</v>
      </c>
      <c r="H33" s="45">
        <v>395.66116380978997</v>
      </c>
      <c r="I33" s="45">
        <v>406.56420684105001</v>
      </c>
      <c r="J33" s="45">
        <v>727.3457036833297</v>
      </c>
      <c r="K33" s="45">
        <v>311.59725270498001</v>
      </c>
      <c r="L33" s="45">
        <v>301.10608700831995</v>
      </c>
      <c r="M33" s="45">
        <v>357.28923214761005</v>
      </c>
      <c r="N33" s="45">
        <v>686.82552654050028</v>
      </c>
      <c r="O33" s="45">
        <v>685.9220231473887</v>
      </c>
      <c r="P33" s="45">
        <v>736.59840916944893</v>
      </c>
      <c r="Q33" s="45">
        <v>546.27161554881002</v>
      </c>
      <c r="R33" s="45">
        <v>665.17804658777857</v>
      </c>
      <c r="S33" s="45">
        <v>844.12738459483012</v>
      </c>
      <c r="T33" s="45">
        <v>624.00044284885007</v>
      </c>
      <c r="U33" s="45">
        <v>1464.8774723667002</v>
      </c>
      <c r="V33" s="45">
        <v>1301.0515654865401</v>
      </c>
      <c r="W33" s="45">
        <v>1553.0030884008804</v>
      </c>
      <c r="X33" s="45">
        <v>1422.0191106452601</v>
      </c>
      <c r="Y33" s="45">
        <v>1826.7006362268999</v>
      </c>
      <c r="Z33" s="45">
        <v>2567.1783560850695</v>
      </c>
      <c r="AA33" s="45">
        <v>1698.2094775186197</v>
      </c>
    </row>
    <row r="34" spans="3:27" x14ac:dyDescent="0.2">
      <c r="C34" s="57" t="s">
        <v>68</v>
      </c>
      <c r="D34" s="44">
        <v>44.090745937999998</v>
      </c>
      <c r="E34" s="44">
        <v>146.86474840053</v>
      </c>
      <c r="F34" s="44">
        <v>75.885112026460007</v>
      </c>
      <c r="G34" s="44">
        <v>148.40860051087</v>
      </c>
      <c r="H34" s="44">
        <v>222.88476992231</v>
      </c>
      <c r="I34" s="44">
        <v>215.09328184688002</v>
      </c>
      <c r="J34" s="44">
        <v>84.548230584039999</v>
      </c>
      <c r="K34" s="44">
        <v>39.86834812707</v>
      </c>
      <c r="L34" s="44">
        <v>40.102672946589998</v>
      </c>
      <c r="M34" s="44">
        <v>42.877536682280009</v>
      </c>
      <c r="N34" s="44">
        <v>316.16480730872996</v>
      </c>
      <c r="O34" s="44">
        <v>152.72080404600001</v>
      </c>
      <c r="P34" s="44">
        <v>57.108375554240006</v>
      </c>
      <c r="Q34" s="44">
        <v>55.61991705186</v>
      </c>
      <c r="R34" s="44">
        <v>30.046915003999999</v>
      </c>
      <c r="S34" s="44">
        <v>37.094738738129998</v>
      </c>
      <c r="T34" s="44">
        <v>60.918255500779956</v>
      </c>
      <c r="U34" s="44">
        <v>73.73387824449</v>
      </c>
      <c r="V34" s="44">
        <v>1456.71169928981</v>
      </c>
      <c r="W34" s="44">
        <v>1236.6196770371198</v>
      </c>
      <c r="X34" s="44">
        <v>983.01799123845012</v>
      </c>
      <c r="Y34" s="44">
        <v>1244.9977690909898</v>
      </c>
      <c r="Z34" s="44">
        <v>1067.9407134576199</v>
      </c>
      <c r="AA34" s="44">
        <v>2816.7157871646004</v>
      </c>
    </row>
    <row r="35" spans="3:27" ht="19.5" customHeight="1" x14ac:dyDescent="0.2">
      <c r="C35" s="59" t="s">
        <v>69</v>
      </c>
      <c r="D35" s="38">
        <v>1025.5286648090903</v>
      </c>
      <c r="E35" s="38">
        <v>3690.1904486380408</v>
      </c>
      <c r="F35" s="38">
        <v>4667.1688815566222</v>
      </c>
      <c r="G35" s="38">
        <v>4585.2023460829714</v>
      </c>
      <c r="H35" s="38">
        <v>5855.1845426961299</v>
      </c>
      <c r="I35" s="38">
        <v>5318.08536052608</v>
      </c>
      <c r="J35" s="38">
        <v>5900.7132967469706</v>
      </c>
      <c r="K35" s="38">
        <v>1593.5168031651801</v>
      </c>
      <c r="L35" s="38">
        <v>3276.7108976887898</v>
      </c>
      <c r="M35" s="38">
        <v>3362.4127952109707</v>
      </c>
      <c r="N35" s="38">
        <v>4332.8832984662804</v>
      </c>
      <c r="O35" s="38">
        <v>3794.3994722209745</v>
      </c>
      <c r="P35" s="38">
        <v>4123.2220556973161</v>
      </c>
      <c r="Q35" s="38">
        <v>2634.0156864350733</v>
      </c>
      <c r="R35" s="38">
        <v>4376.7541395116677</v>
      </c>
      <c r="S35" s="38">
        <v>7643.5784840051565</v>
      </c>
      <c r="T35" s="38">
        <v>9287.6400548185138</v>
      </c>
      <c r="U35" s="38">
        <v>8547.9393969357079</v>
      </c>
      <c r="V35" s="38">
        <f t="shared" ref="V35:Z35" si="0">SUM(V6:V34)</f>
        <v>11709.019992088402</v>
      </c>
      <c r="W35" s="38">
        <f t="shared" si="0"/>
        <v>15474.832612986556</v>
      </c>
      <c r="X35" s="38">
        <f t="shared" si="0"/>
        <v>18001.757374087276</v>
      </c>
      <c r="Y35" s="38">
        <f t="shared" si="0"/>
        <v>17200.782029305952</v>
      </c>
      <c r="Z35" s="38">
        <f t="shared" si="0"/>
        <v>25601.543318859913</v>
      </c>
      <c r="AA35" s="38">
        <f t="shared" ref="AA35" si="1">SUM(AA6:AA34)</f>
        <v>33721.226585087512</v>
      </c>
    </row>
    <row r="36" spans="3:27" s="49" customFormat="1" x14ac:dyDescent="0.2">
      <c r="C36" s="2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3:27" s="49" customFormat="1" ht="11.25" customHeight="1" x14ac:dyDescent="0.2">
      <c r="C37" s="29" t="str">
        <f>'Rezago Presup Sectorial PGN '!C37</f>
        <v>Fuente: Dirección General del Presupuesto Público Nacional - Subdirección de Análisis y Consolidación Presupuestal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3:27" x14ac:dyDescent="0.2">
      <c r="C38" s="10"/>
      <c r="V38" s="14"/>
      <c r="W38" s="14"/>
      <c r="X38" s="14">
        <f>+X35-'Reserva Presupuestal 19-24'!F25</f>
        <v>0</v>
      </c>
      <c r="Y38" s="14">
        <f>+Y35-'Reserva Presupuestal 19-24'!G25</f>
        <v>0</v>
      </c>
      <c r="Z38" s="14">
        <f>Z35-'Reserva Presupuestal 19-24'!H25</f>
        <v>0</v>
      </c>
      <c r="AA38" s="14">
        <f>AA35-'Reserva Presupuestal 19-24'!I25</f>
        <v>0</v>
      </c>
    </row>
    <row r="39" spans="3:27" ht="11.25" customHeight="1" x14ac:dyDescent="0.2"/>
    <row r="43" spans="3:27" ht="18" x14ac:dyDescent="0.2">
      <c r="C43" s="65" t="s">
        <v>202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3:27" x14ac:dyDescent="0.2">
      <c r="C44" s="64" t="s">
        <v>131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</row>
    <row r="45" spans="3:27" ht="22.5" x14ac:dyDescent="0.2">
      <c r="C45" s="71" t="s">
        <v>0</v>
      </c>
      <c r="D45" s="30" t="s">
        <v>98</v>
      </c>
      <c r="E45" s="30" t="s">
        <v>99</v>
      </c>
      <c r="F45" s="30" t="s">
        <v>100</v>
      </c>
      <c r="G45" s="30" t="s">
        <v>101</v>
      </c>
      <c r="H45" s="30" t="s">
        <v>102</v>
      </c>
      <c r="I45" s="30" t="s">
        <v>103</v>
      </c>
      <c r="J45" s="30" t="s">
        <v>104</v>
      </c>
      <c r="K45" s="30" t="s">
        <v>105</v>
      </c>
      <c r="L45" s="30" t="s">
        <v>106</v>
      </c>
      <c r="M45" s="30" t="s">
        <v>107</v>
      </c>
      <c r="N45" s="30" t="s">
        <v>108</v>
      </c>
      <c r="O45" s="30" t="s">
        <v>109</v>
      </c>
      <c r="P45" s="30" t="s">
        <v>110</v>
      </c>
      <c r="Q45" s="30" t="s">
        <v>115</v>
      </c>
      <c r="R45" s="30" t="s">
        <v>122</v>
      </c>
      <c r="S45" s="30" t="s">
        <v>127</v>
      </c>
      <c r="T45" s="30" t="s">
        <v>140</v>
      </c>
      <c r="U45" s="30" t="s">
        <v>145</v>
      </c>
      <c r="V45" s="30" t="s">
        <v>150</v>
      </c>
      <c r="W45" s="30" t="s">
        <v>187</v>
      </c>
      <c r="X45" s="30" t="s">
        <v>206</v>
      </c>
      <c r="Y45" s="30" t="s">
        <v>225</v>
      </c>
      <c r="Z45" s="30" t="s">
        <v>233</v>
      </c>
      <c r="AA45" s="30" t="s">
        <v>241</v>
      </c>
    </row>
    <row r="46" spans="3:27" ht="23.25" thickBot="1" x14ac:dyDescent="0.25">
      <c r="C46" s="72"/>
      <c r="D46" s="55" t="s">
        <v>85</v>
      </c>
      <c r="E46" s="55" t="s">
        <v>86</v>
      </c>
      <c r="F46" s="55" t="s">
        <v>87</v>
      </c>
      <c r="G46" s="55" t="s">
        <v>88</v>
      </c>
      <c r="H46" s="55" t="s">
        <v>89</v>
      </c>
      <c r="I46" s="55" t="s">
        <v>90</v>
      </c>
      <c r="J46" s="55" t="s">
        <v>91</v>
      </c>
      <c r="K46" s="55" t="s">
        <v>92</v>
      </c>
      <c r="L46" s="55" t="s">
        <v>93</v>
      </c>
      <c r="M46" s="55" t="s">
        <v>94</v>
      </c>
      <c r="N46" s="55" t="s">
        <v>95</v>
      </c>
      <c r="O46" s="55" t="s">
        <v>96</v>
      </c>
      <c r="P46" s="55" t="s">
        <v>97</v>
      </c>
      <c r="Q46" s="55" t="s">
        <v>114</v>
      </c>
      <c r="R46" s="55" t="s">
        <v>123</v>
      </c>
      <c r="S46" s="55" t="s">
        <v>128</v>
      </c>
      <c r="T46" s="55" t="s">
        <v>141</v>
      </c>
      <c r="U46" s="55" t="s">
        <v>146</v>
      </c>
      <c r="V46" s="55" t="s">
        <v>152</v>
      </c>
      <c r="W46" s="55" t="s">
        <v>188</v>
      </c>
      <c r="X46" s="55" t="s">
        <v>217</v>
      </c>
      <c r="Y46" s="55" t="s">
        <v>230</v>
      </c>
      <c r="Z46" s="55" t="s">
        <v>238</v>
      </c>
      <c r="AA46" s="55" t="s">
        <v>245</v>
      </c>
    </row>
    <row r="47" spans="3:27" x14ac:dyDescent="0.2">
      <c r="C47" s="57" t="s">
        <v>165</v>
      </c>
      <c r="D47" s="44">
        <v>7.4666344253999997</v>
      </c>
      <c r="E47" s="44">
        <v>194.63551841276001</v>
      </c>
      <c r="F47" s="44">
        <v>185.46011587413</v>
      </c>
      <c r="G47" s="44">
        <v>107.99895554275</v>
      </c>
      <c r="H47" s="44">
        <v>119.86008444795</v>
      </c>
      <c r="I47" s="44">
        <v>73.543006122209988</v>
      </c>
      <c r="J47" s="44">
        <v>165.60285413604001</v>
      </c>
      <c r="K47" s="44">
        <v>60.852760926120006</v>
      </c>
      <c r="L47" s="44">
        <v>36.285641185999999</v>
      </c>
      <c r="M47" s="44">
        <v>87.376198356739991</v>
      </c>
      <c r="N47" s="44">
        <v>168.31828505393</v>
      </c>
      <c r="O47" s="44">
        <v>299.27656809565002</v>
      </c>
      <c r="P47" s="44">
        <v>164.81495631279998</v>
      </c>
      <c r="Q47" s="44">
        <v>60.339909297849999</v>
      </c>
      <c r="R47" s="44">
        <v>76.214589405799984</v>
      </c>
      <c r="S47" s="44">
        <v>268.77300463092001</v>
      </c>
      <c r="T47" s="44">
        <v>269.03845069727998</v>
      </c>
      <c r="U47" s="44">
        <v>121.41999123998001</v>
      </c>
      <c r="V47" s="44">
        <v>662.47193094475983</v>
      </c>
      <c r="W47" s="44">
        <v>726.42559095274009</v>
      </c>
      <c r="X47" s="44">
        <v>247.67697888409</v>
      </c>
      <c r="Y47" s="44">
        <v>307.74750683051991</v>
      </c>
      <c r="Z47" s="44">
        <v>369.78112152646003</v>
      </c>
      <c r="AA47" s="44">
        <v>659.77783696727022</v>
      </c>
    </row>
    <row r="48" spans="3:27" x14ac:dyDescent="0.2">
      <c r="C48" s="58" t="s">
        <v>58</v>
      </c>
      <c r="D48" s="45">
        <v>3.3384576839800002</v>
      </c>
      <c r="E48" s="45">
        <v>19.021797040400003</v>
      </c>
      <c r="F48" s="45">
        <v>22.382268956330002</v>
      </c>
      <c r="G48" s="45">
        <v>40.619503374970009</v>
      </c>
      <c r="H48" s="45">
        <v>176.5680173149</v>
      </c>
      <c r="I48" s="45">
        <v>117.17814792548999</v>
      </c>
      <c r="J48" s="45">
        <v>174.52973339102999</v>
      </c>
      <c r="K48" s="45">
        <v>11.104739839780001</v>
      </c>
      <c r="L48" s="45">
        <v>10.792244184259998</v>
      </c>
      <c r="M48" s="45">
        <v>72.436138265010001</v>
      </c>
      <c r="N48" s="45">
        <v>33.872494097290001</v>
      </c>
      <c r="O48" s="45">
        <v>22.524692658159996</v>
      </c>
      <c r="P48" s="45">
        <v>26.247758095000005</v>
      </c>
      <c r="Q48" s="45">
        <v>89.764800190560024</v>
      </c>
      <c r="R48" s="45">
        <v>79.421170252210004</v>
      </c>
      <c r="S48" s="45">
        <v>49.693236057469996</v>
      </c>
      <c r="T48" s="45">
        <v>141.73023063360995</v>
      </c>
      <c r="U48" s="45">
        <v>144.98985660703002</v>
      </c>
      <c r="V48" s="45">
        <v>140.18133404616</v>
      </c>
      <c r="W48" s="45">
        <v>44.643676212450004</v>
      </c>
      <c r="X48" s="45">
        <v>103.11252614521</v>
      </c>
      <c r="Y48" s="45">
        <v>166.43007367838004</v>
      </c>
      <c r="Z48" s="45">
        <v>276.55617058594004</v>
      </c>
      <c r="AA48" s="45">
        <v>229.31769320263004</v>
      </c>
    </row>
    <row r="49" spans="3:27" x14ac:dyDescent="0.2">
      <c r="C49" s="57" t="s">
        <v>166</v>
      </c>
      <c r="D49" s="44">
        <v>6.9042984201399991</v>
      </c>
      <c r="E49" s="44">
        <v>35.791713063720003</v>
      </c>
      <c r="F49" s="44">
        <v>50.698736960030004</v>
      </c>
      <c r="G49" s="44">
        <v>53.941503841070002</v>
      </c>
      <c r="H49" s="44">
        <v>51.098639514849999</v>
      </c>
      <c r="I49" s="44">
        <v>54.985389899689991</v>
      </c>
      <c r="J49" s="44">
        <v>82.013432778700007</v>
      </c>
      <c r="K49" s="44">
        <v>19.009445742009998</v>
      </c>
      <c r="L49" s="44">
        <v>15.955777105999999</v>
      </c>
      <c r="M49" s="44">
        <v>7.3576123932000002</v>
      </c>
      <c r="N49" s="44">
        <v>14.409006675529998</v>
      </c>
      <c r="O49" s="44">
        <v>5.7341383363</v>
      </c>
      <c r="P49" s="44">
        <v>12.76830005491</v>
      </c>
      <c r="Q49" s="44">
        <v>9.1163843017999984</v>
      </c>
      <c r="R49" s="44">
        <v>15.423633611</v>
      </c>
      <c r="S49" s="44">
        <v>3.6168809889600002</v>
      </c>
      <c r="T49" s="44">
        <v>1.5559239191799998</v>
      </c>
      <c r="U49" s="44">
        <v>7.3000000000000001E-3</v>
      </c>
      <c r="V49" s="44">
        <v>61.44624181212</v>
      </c>
      <c r="W49" s="44">
        <v>193.06001967417001</v>
      </c>
      <c r="X49" s="44">
        <v>76.376728814160003</v>
      </c>
      <c r="Y49" s="44">
        <v>45.423403275169996</v>
      </c>
      <c r="Z49" s="44">
        <v>37.174169607499998</v>
      </c>
      <c r="AA49" s="44">
        <v>157.46064260364003</v>
      </c>
    </row>
    <row r="50" spans="3:27" x14ac:dyDescent="0.2">
      <c r="C50" s="58" t="s">
        <v>59</v>
      </c>
      <c r="D50" s="45">
        <v>1.1297656954499999</v>
      </c>
      <c r="E50" s="45">
        <v>43.726837880489988</v>
      </c>
      <c r="F50" s="45">
        <v>54.766027167489995</v>
      </c>
      <c r="G50" s="45">
        <v>30.488563719249999</v>
      </c>
      <c r="H50" s="45">
        <v>28.528299309539999</v>
      </c>
      <c r="I50" s="45">
        <v>27.653622165809999</v>
      </c>
      <c r="J50" s="45">
        <v>25.71837251641</v>
      </c>
      <c r="K50" s="45">
        <v>5.6871785298999997</v>
      </c>
      <c r="L50" s="45">
        <v>6.6966612255300006</v>
      </c>
      <c r="M50" s="45">
        <v>5.7610892180000004</v>
      </c>
      <c r="N50" s="45">
        <v>9.9915723915400001</v>
      </c>
      <c r="O50" s="45">
        <v>17.034689657880001</v>
      </c>
      <c r="P50" s="45">
        <v>14.577095358919999</v>
      </c>
      <c r="Q50" s="45">
        <v>15.905852197529999</v>
      </c>
      <c r="R50" s="45">
        <v>11.232686321579999</v>
      </c>
      <c r="S50" s="45">
        <v>5.5781264690399999</v>
      </c>
      <c r="T50" s="45">
        <v>10.508583638029998</v>
      </c>
      <c r="U50" s="45">
        <v>9.9343892401299971</v>
      </c>
      <c r="V50" s="45">
        <v>83.377032864420016</v>
      </c>
      <c r="W50" s="45">
        <v>113.16253717053</v>
      </c>
      <c r="X50" s="45">
        <v>139.39069646342998</v>
      </c>
      <c r="Y50" s="45">
        <v>231.03558797611001</v>
      </c>
      <c r="Z50" s="45">
        <v>166.06717670561997</v>
      </c>
      <c r="AA50" s="45">
        <v>41.488479771579996</v>
      </c>
    </row>
    <row r="51" spans="3:27" x14ac:dyDescent="0.2">
      <c r="C51" s="57" t="s">
        <v>167</v>
      </c>
      <c r="D51" s="44">
        <v>0.20032718830000001</v>
      </c>
      <c r="E51" s="44">
        <v>8.9896550297000015</v>
      </c>
      <c r="F51" s="44">
        <v>5.5776524137900001</v>
      </c>
      <c r="G51" s="44">
        <v>12.596181319319999</v>
      </c>
      <c r="H51" s="44">
        <v>7.5867988018199997</v>
      </c>
      <c r="I51" s="44">
        <v>11.06559821952</v>
      </c>
      <c r="J51" s="44">
        <v>13.927731648809999</v>
      </c>
      <c r="K51" s="44">
        <v>3.9689245496499996</v>
      </c>
      <c r="L51" s="44">
        <v>7.7481668178600005</v>
      </c>
      <c r="M51" s="44">
        <v>4.6657431779999996</v>
      </c>
      <c r="N51" s="44">
        <v>9.6479558139999995</v>
      </c>
      <c r="O51" s="44">
        <v>4.1715117099699999</v>
      </c>
      <c r="P51" s="44">
        <v>6.4408375528299997</v>
      </c>
      <c r="Q51" s="44">
        <v>4.15439914224</v>
      </c>
      <c r="R51" s="44">
        <v>4.14045386</v>
      </c>
      <c r="S51" s="44">
        <v>2.6568436850000001</v>
      </c>
      <c r="T51" s="44">
        <v>9.1957261573300002</v>
      </c>
      <c r="U51" s="44">
        <v>4.0460143967500004</v>
      </c>
      <c r="V51" s="44">
        <v>36.692228175460002</v>
      </c>
      <c r="W51" s="44">
        <v>44.406749307890003</v>
      </c>
      <c r="X51" s="44">
        <v>43.275070667480001</v>
      </c>
      <c r="Y51" s="44">
        <v>20.611114972390002</v>
      </c>
      <c r="Z51" s="44">
        <v>56.111635481699999</v>
      </c>
      <c r="AA51" s="44">
        <v>123.72055568982</v>
      </c>
    </row>
    <row r="52" spans="3:27" x14ac:dyDescent="0.2">
      <c r="C52" s="58" t="s">
        <v>60</v>
      </c>
      <c r="D52" s="45">
        <v>1.2234216023</v>
      </c>
      <c r="E52" s="45">
        <v>11.003872401210002</v>
      </c>
      <c r="F52" s="45">
        <v>10.69895973371</v>
      </c>
      <c r="G52" s="45">
        <v>8.5253807992200006</v>
      </c>
      <c r="H52" s="45">
        <v>18.567080802660001</v>
      </c>
      <c r="I52" s="45">
        <v>12.654855024690001</v>
      </c>
      <c r="J52" s="45">
        <v>13.0260872921</v>
      </c>
      <c r="K52" s="45">
        <v>6.1496818036200001</v>
      </c>
      <c r="L52" s="45">
        <v>13.805278695879998</v>
      </c>
      <c r="M52" s="45">
        <v>10.54052600584</v>
      </c>
      <c r="N52" s="45">
        <v>15.365882556939999</v>
      </c>
      <c r="O52" s="45">
        <v>16.066417671949999</v>
      </c>
      <c r="P52" s="45">
        <v>15.209541335080003</v>
      </c>
      <c r="Q52" s="45">
        <v>12.07621641241</v>
      </c>
      <c r="R52" s="45">
        <v>6.3191279985000008</v>
      </c>
      <c r="S52" s="45">
        <v>4.4924680745699996</v>
      </c>
      <c r="T52" s="45">
        <v>4.1129204870800002</v>
      </c>
      <c r="U52" s="45">
        <v>25.503981555349998</v>
      </c>
      <c r="V52" s="45">
        <v>33.797750769789999</v>
      </c>
      <c r="W52" s="45">
        <v>16.21766205011</v>
      </c>
      <c r="X52" s="45">
        <v>16.153045500929998</v>
      </c>
      <c r="Y52" s="45">
        <v>71.670267556390016</v>
      </c>
      <c r="Z52" s="45">
        <v>90.971905083350009</v>
      </c>
      <c r="AA52" s="45">
        <v>172.57449638529997</v>
      </c>
    </row>
    <row r="53" spans="3:27" x14ac:dyDescent="0.2">
      <c r="C53" s="57" t="s">
        <v>168</v>
      </c>
      <c r="D53" s="44">
        <v>167.30216961098995</v>
      </c>
      <c r="E53" s="44">
        <v>637.48128552911987</v>
      </c>
      <c r="F53" s="44">
        <v>560.99545537165</v>
      </c>
      <c r="G53" s="44">
        <v>875.96180619139989</v>
      </c>
      <c r="H53" s="44">
        <v>1023.5603487622803</v>
      </c>
      <c r="I53" s="44">
        <v>1138.7907475651207</v>
      </c>
      <c r="J53" s="44">
        <v>1064.5738921327093</v>
      </c>
      <c r="K53" s="44">
        <v>154.65555372388002</v>
      </c>
      <c r="L53" s="44">
        <v>318.51928937622006</v>
      </c>
      <c r="M53" s="44">
        <v>410.68414128308001</v>
      </c>
      <c r="N53" s="44">
        <v>466.8206927662053</v>
      </c>
      <c r="O53" s="44">
        <v>417.09336084685759</v>
      </c>
      <c r="P53" s="44">
        <v>368.45673569250829</v>
      </c>
      <c r="Q53" s="44">
        <v>386.24360094930847</v>
      </c>
      <c r="R53" s="44">
        <v>584.27485264719166</v>
      </c>
      <c r="S53" s="44">
        <v>365.52338562611851</v>
      </c>
      <c r="T53" s="44">
        <v>311.64599677485597</v>
      </c>
      <c r="U53" s="44">
        <v>298.83366011756993</v>
      </c>
      <c r="V53" s="44">
        <v>1275.1162391270998</v>
      </c>
      <c r="W53" s="44">
        <v>1083.7004412789499</v>
      </c>
      <c r="X53" s="44">
        <v>939.88511130985978</v>
      </c>
      <c r="Y53" s="44">
        <v>999.36723548373061</v>
      </c>
      <c r="Z53" s="44">
        <v>1257.2075426176393</v>
      </c>
      <c r="AA53" s="44">
        <v>1927.5464117897106</v>
      </c>
    </row>
    <row r="54" spans="3:27" x14ac:dyDescent="0.2">
      <c r="C54" s="58" t="s">
        <v>169</v>
      </c>
      <c r="D54" s="45">
        <v>0</v>
      </c>
      <c r="E54" s="45">
        <v>23.226992166999999</v>
      </c>
      <c r="F54" s="45">
        <v>7.2200606240000003</v>
      </c>
      <c r="G54" s="45">
        <v>11.664985745999999</v>
      </c>
      <c r="H54" s="45">
        <v>15.246085257500001</v>
      </c>
      <c r="I54" s="45">
        <v>8.5035139700000002</v>
      </c>
      <c r="J54" s="45">
        <v>5.4883565808900006</v>
      </c>
      <c r="K54" s="45">
        <v>4.881522436</v>
      </c>
      <c r="L54" s="45">
        <v>8.8112664663900002</v>
      </c>
      <c r="M54" s="45">
        <v>16.187726966</v>
      </c>
      <c r="N54" s="45">
        <v>13.083492529280001</v>
      </c>
      <c r="O54" s="45">
        <v>23.64595622317</v>
      </c>
      <c r="P54" s="45">
        <v>27.868541954200001</v>
      </c>
      <c r="Q54" s="45">
        <v>23.398482381939999</v>
      </c>
      <c r="R54" s="45">
        <v>21.131149841860001</v>
      </c>
      <c r="S54" s="45">
        <v>35.110892310770005</v>
      </c>
      <c r="T54" s="45">
        <v>113.53728959916</v>
      </c>
      <c r="U54" s="45">
        <v>101.69209961766001</v>
      </c>
      <c r="V54" s="45">
        <v>150.94476432826002</v>
      </c>
      <c r="W54" s="45">
        <v>191.24582246804002</v>
      </c>
      <c r="X54" s="45">
        <v>174.94388928104999</v>
      </c>
      <c r="Y54" s="45">
        <v>51.831199710049994</v>
      </c>
      <c r="Z54" s="45">
        <v>303.78111073625001</v>
      </c>
      <c r="AA54" s="45">
        <v>72.845203692209992</v>
      </c>
    </row>
    <row r="55" spans="3:27" x14ac:dyDescent="0.2">
      <c r="C55" s="57" t="s">
        <v>170</v>
      </c>
      <c r="D55" s="44">
        <v>21.31965433705</v>
      </c>
      <c r="E55" s="44">
        <v>101.06047233183</v>
      </c>
      <c r="F55" s="44">
        <v>70.136962394609981</v>
      </c>
      <c r="G55" s="44">
        <v>322.87234732239989</v>
      </c>
      <c r="H55" s="44">
        <v>222.33751999324005</v>
      </c>
      <c r="I55" s="44">
        <v>279.85701549406997</v>
      </c>
      <c r="J55" s="44">
        <v>207.11863720157999</v>
      </c>
      <c r="K55" s="44">
        <v>43.824225099509995</v>
      </c>
      <c r="L55" s="44">
        <v>60.711498332600009</v>
      </c>
      <c r="M55" s="44">
        <v>227.68510484446003</v>
      </c>
      <c r="N55" s="44">
        <v>282.85410251579003</v>
      </c>
      <c r="O55" s="44">
        <v>87.307656389550019</v>
      </c>
      <c r="P55" s="44">
        <v>502.21599226172003</v>
      </c>
      <c r="Q55" s="44">
        <v>12.9375929171</v>
      </c>
      <c r="R55" s="44">
        <v>33.190393788900003</v>
      </c>
      <c r="S55" s="44">
        <v>25.208947593449999</v>
      </c>
      <c r="T55" s="44">
        <v>35.891114763860003</v>
      </c>
      <c r="U55" s="44">
        <v>33.691985784949999</v>
      </c>
      <c r="V55" s="44">
        <v>312.28983578601992</v>
      </c>
      <c r="W55" s="44">
        <v>145.58470047391</v>
      </c>
      <c r="X55" s="44">
        <v>38.168246626059997</v>
      </c>
      <c r="Y55" s="44">
        <v>44.588058738349993</v>
      </c>
      <c r="Z55" s="44">
        <v>65.56370017573002</v>
      </c>
      <c r="AA55" s="44">
        <v>630.95007747954014</v>
      </c>
    </row>
    <row r="56" spans="3:27" x14ac:dyDescent="0.2">
      <c r="C56" s="58" t="s">
        <v>171</v>
      </c>
      <c r="D56" s="45">
        <v>7.0031754249999981E-2</v>
      </c>
      <c r="E56" s="45">
        <v>0.92111421543999994</v>
      </c>
      <c r="F56" s="45">
        <v>0.59675463903999992</v>
      </c>
      <c r="G56" s="45">
        <v>1.1836796572099999</v>
      </c>
      <c r="H56" s="45">
        <v>4.23332836232</v>
      </c>
      <c r="I56" s="45">
        <v>2.24847597644</v>
      </c>
      <c r="J56" s="45">
        <v>5.7957437452200002</v>
      </c>
      <c r="K56" s="45">
        <v>2.4222289090000002</v>
      </c>
      <c r="L56" s="45">
        <v>1.6320472909999999</v>
      </c>
      <c r="M56" s="45">
        <v>6.123668017</v>
      </c>
      <c r="N56" s="45">
        <v>5.3751830008500008</v>
      </c>
      <c r="O56" s="45">
        <v>13.225330199930001</v>
      </c>
      <c r="P56" s="45">
        <v>4.6320744585</v>
      </c>
      <c r="Q56" s="45">
        <v>2.4014972703999997</v>
      </c>
      <c r="R56" s="45">
        <v>6.0980423393500001</v>
      </c>
      <c r="S56" s="45">
        <v>6.0582426052400011</v>
      </c>
      <c r="T56" s="45">
        <v>8.5516288722499993</v>
      </c>
      <c r="U56" s="45">
        <v>20.593577785180003</v>
      </c>
      <c r="V56" s="45">
        <v>12.895145899039999</v>
      </c>
      <c r="W56" s="45">
        <v>13.863897141640001</v>
      </c>
      <c r="X56" s="45">
        <v>17.661459059879999</v>
      </c>
      <c r="Y56" s="45">
        <v>12.922201048770003</v>
      </c>
      <c r="Z56" s="45">
        <v>13.898919833639999</v>
      </c>
      <c r="AA56" s="45">
        <v>51.294490606939995</v>
      </c>
    </row>
    <row r="57" spans="3:27" x14ac:dyDescent="0.2">
      <c r="C57" s="57" t="s">
        <v>172</v>
      </c>
      <c r="D57" s="44">
        <v>0.14239945800000001</v>
      </c>
      <c r="E57" s="44">
        <v>8.3276282417599994</v>
      </c>
      <c r="F57" s="44">
        <v>13.498265369249999</v>
      </c>
      <c r="G57" s="44">
        <v>14.68930980619</v>
      </c>
      <c r="H57" s="44">
        <v>36.413934876180001</v>
      </c>
      <c r="I57" s="44">
        <v>25.280372218570001</v>
      </c>
      <c r="J57" s="44">
        <v>45.149301147300001</v>
      </c>
      <c r="K57" s="44">
        <v>12.240904743069999</v>
      </c>
      <c r="L57" s="44">
        <v>27.668565969180001</v>
      </c>
      <c r="M57" s="44">
        <v>39.343817915679985</v>
      </c>
      <c r="N57" s="44">
        <v>67.889776142450003</v>
      </c>
      <c r="O57" s="44">
        <v>92.158498865249996</v>
      </c>
      <c r="P57" s="44">
        <v>100.2841736987</v>
      </c>
      <c r="Q57" s="44">
        <v>98.852558555661602</v>
      </c>
      <c r="R57" s="44">
        <v>84.524015793160004</v>
      </c>
      <c r="S57" s="44">
        <v>63.873350881779999</v>
      </c>
      <c r="T57" s="44">
        <v>72.152562052959993</v>
      </c>
      <c r="U57" s="44">
        <v>26.02142602804</v>
      </c>
      <c r="V57" s="44">
        <v>180.31472005848997</v>
      </c>
      <c r="W57" s="44">
        <v>183.63317830445001</v>
      </c>
      <c r="X57" s="44">
        <v>180.32983944347001</v>
      </c>
      <c r="Y57" s="44">
        <v>147.07179978016998</v>
      </c>
      <c r="Z57" s="44">
        <v>207.23150087899003</v>
      </c>
      <c r="AA57" s="44">
        <v>247.56150060983001</v>
      </c>
    </row>
    <row r="58" spans="3:27" x14ac:dyDescent="0.2">
      <c r="C58" s="58" t="s">
        <v>61</v>
      </c>
      <c r="D58" s="45">
        <v>318.14560727853001</v>
      </c>
      <c r="E58" s="45">
        <v>326.20037256683992</v>
      </c>
      <c r="F58" s="45">
        <v>892.18063294315016</v>
      </c>
      <c r="G58" s="45">
        <v>623.49329426959957</v>
      </c>
      <c r="H58" s="45">
        <v>1018.2229759984398</v>
      </c>
      <c r="I58" s="45">
        <v>575.30355701209999</v>
      </c>
      <c r="J58" s="45">
        <v>436.2370215116901</v>
      </c>
      <c r="K58" s="45">
        <v>52.005416071650011</v>
      </c>
      <c r="L58" s="45">
        <v>742.46801973964011</v>
      </c>
      <c r="M58" s="45">
        <v>208.79365953756991</v>
      </c>
      <c r="N58" s="45">
        <v>37.546358300769995</v>
      </c>
      <c r="O58" s="45">
        <v>49.517717151719992</v>
      </c>
      <c r="P58" s="45">
        <v>28.536453627209998</v>
      </c>
      <c r="Q58" s="45">
        <v>37.658302137889997</v>
      </c>
      <c r="R58" s="45">
        <v>1021.08368147845</v>
      </c>
      <c r="S58" s="45">
        <v>1512.8645434192699</v>
      </c>
      <c r="T58" s="45">
        <v>2017.4340747418303</v>
      </c>
      <c r="U58" s="45">
        <v>1476.88905229743</v>
      </c>
      <c r="V58" s="45">
        <v>843.42462356906003</v>
      </c>
      <c r="W58" s="45">
        <v>1030.9133758541398</v>
      </c>
      <c r="X58" s="45">
        <v>3792.3238927370903</v>
      </c>
      <c r="Y58" s="45">
        <v>2652.0452666387705</v>
      </c>
      <c r="Z58" s="45">
        <v>2754.56293028133</v>
      </c>
      <c r="AA58" s="45">
        <v>3005.4967494404918</v>
      </c>
    </row>
    <row r="59" spans="3:27" x14ac:dyDescent="0.2">
      <c r="C59" s="57" t="s">
        <v>243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>
        <v>404.64447799569996</v>
      </c>
    </row>
    <row r="60" spans="3:27" x14ac:dyDescent="0.2">
      <c r="C60" s="58" t="s">
        <v>173</v>
      </c>
      <c r="D60" s="45">
        <v>0.20473980006</v>
      </c>
      <c r="E60" s="45">
        <v>64.201715978880003</v>
      </c>
      <c r="F60" s="45">
        <v>125.90974111625999</v>
      </c>
      <c r="G60" s="45">
        <v>132.74826173587002</v>
      </c>
      <c r="H60" s="45">
        <v>187.25090078225998</v>
      </c>
      <c r="I60" s="45">
        <v>266.791529884</v>
      </c>
      <c r="J60" s="45">
        <v>438.72450384323002</v>
      </c>
      <c r="K60" s="45">
        <v>181.00558669759002</v>
      </c>
      <c r="L60" s="45">
        <v>496.95038225227995</v>
      </c>
      <c r="M60" s="45">
        <v>355.03990670308997</v>
      </c>
      <c r="N60" s="45">
        <v>552.89469781640003</v>
      </c>
      <c r="O60" s="45">
        <v>428.02563006968006</v>
      </c>
      <c r="P60" s="45">
        <v>476.63977488613</v>
      </c>
      <c r="Q60" s="45">
        <v>427.10052560004004</v>
      </c>
      <c r="R60" s="45">
        <v>373.56545660278005</v>
      </c>
      <c r="S60" s="45">
        <v>344.04172109658003</v>
      </c>
      <c r="T60" s="45">
        <v>985.42292877274008</v>
      </c>
      <c r="U60" s="45">
        <v>213.71549185753</v>
      </c>
      <c r="V60" s="45">
        <v>598.37217001873</v>
      </c>
      <c r="W60" s="45">
        <v>1005.94933510654</v>
      </c>
      <c r="X60" s="45">
        <v>332.76583307690998</v>
      </c>
      <c r="Y60" s="45">
        <v>686.87376350480997</v>
      </c>
      <c r="Z60" s="45">
        <v>364.34839667542997</v>
      </c>
      <c r="AA60" s="45">
        <v>250.00238578867007</v>
      </c>
    </row>
    <row r="61" spans="3:27" x14ac:dyDescent="0.2">
      <c r="C61" s="57" t="s">
        <v>174</v>
      </c>
      <c r="D61" s="44">
        <v>0.20595134200000001</v>
      </c>
      <c r="E61" s="44">
        <v>7.4504832820999995</v>
      </c>
      <c r="F61" s="44">
        <v>10.983447121119999</v>
      </c>
      <c r="G61" s="44">
        <v>18.401759912639999</v>
      </c>
      <c r="H61" s="44">
        <v>25.667260408269996</v>
      </c>
      <c r="I61" s="44">
        <v>46.334569237240004</v>
      </c>
      <c r="J61" s="44">
        <v>13.895738601540002</v>
      </c>
      <c r="K61" s="44">
        <v>4.5172939261800007</v>
      </c>
      <c r="L61" s="44">
        <v>6.5298032027400001</v>
      </c>
      <c r="M61" s="44">
        <v>7.531481618029999</v>
      </c>
      <c r="N61" s="44">
        <v>6.9244214198600007</v>
      </c>
      <c r="O61" s="44">
        <v>6.5578256922499998</v>
      </c>
      <c r="P61" s="44">
        <v>22.380419040080003</v>
      </c>
      <c r="Q61" s="44">
        <v>17.873116022189997</v>
      </c>
      <c r="R61" s="44">
        <v>10.231941890790001</v>
      </c>
      <c r="S61" s="44">
        <v>19.851117488449997</v>
      </c>
      <c r="T61" s="44">
        <v>13.315920987840002</v>
      </c>
      <c r="U61" s="44">
        <v>24.677421634959995</v>
      </c>
      <c r="V61" s="44">
        <v>27.948104104880002</v>
      </c>
      <c r="W61" s="44">
        <v>33.036739861400008</v>
      </c>
      <c r="X61" s="44">
        <v>22.173152567380001</v>
      </c>
      <c r="Y61" s="44">
        <v>31.678651978250002</v>
      </c>
      <c r="Z61" s="44">
        <v>48.998323285059996</v>
      </c>
      <c r="AA61" s="44">
        <v>281.78920911742995</v>
      </c>
    </row>
    <row r="62" spans="3:27" x14ac:dyDescent="0.2">
      <c r="C62" s="58" t="s">
        <v>62</v>
      </c>
      <c r="D62" s="45">
        <v>5.38542000168</v>
      </c>
      <c r="E62" s="45">
        <v>7.0226069147400008</v>
      </c>
      <c r="F62" s="45">
        <v>6.7722432578400005</v>
      </c>
      <c r="G62" s="45">
        <v>49.183791954859998</v>
      </c>
      <c r="H62" s="45">
        <v>32.492362597200007</v>
      </c>
      <c r="I62" s="45">
        <v>26.800389641510002</v>
      </c>
      <c r="J62" s="45">
        <v>57.993249367279994</v>
      </c>
      <c r="K62" s="45">
        <v>11.094590269200003</v>
      </c>
      <c r="L62" s="45">
        <v>25.861248318140003</v>
      </c>
      <c r="M62" s="45">
        <v>18.544268032529999</v>
      </c>
      <c r="N62" s="45">
        <v>29.36861077332</v>
      </c>
      <c r="O62" s="45">
        <v>8.4911593433199997</v>
      </c>
      <c r="P62" s="45">
        <v>11.032344911360001</v>
      </c>
      <c r="Q62" s="45">
        <v>3.5021297124599999</v>
      </c>
      <c r="R62" s="45">
        <v>2.35329416604</v>
      </c>
      <c r="S62" s="45">
        <v>0.93386116413999998</v>
      </c>
      <c r="T62" s="45">
        <v>0.33082666351000001</v>
      </c>
      <c r="U62" s="45">
        <v>1.0604093583800001</v>
      </c>
      <c r="V62" s="45">
        <v>1.3826021342400001</v>
      </c>
      <c r="W62" s="45">
        <v>3.24476358658</v>
      </c>
      <c r="X62" s="45">
        <v>1.2845412622799999</v>
      </c>
      <c r="Y62" s="45">
        <v>2.9815852413999999</v>
      </c>
      <c r="Z62" s="45">
        <v>0.73710503580000009</v>
      </c>
      <c r="AA62" s="45">
        <v>11.452498235989998</v>
      </c>
    </row>
    <row r="63" spans="3:27" x14ac:dyDescent="0.2">
      <c r="C63" s="57" t="s">
        <v>63</v>
      </c>
      <c r="D63" s="44">
        <v>7.0684687891699998</v>
      </c>
      <c r="E63" s="44">
        <v>62.040150879239995</v>
      </c>
      <c r="F63" s="44">
        <v>59.656839763450002</v>
      </c>
      <c r="G63" s="44">
        <v>76.227872151669999</v>
      </c>
      <c r="H63" s="44">
        <v>117.28926272102001</v>
      </c>
      <c r="I63" s="44">
        <v>76.070309289920019</v>
      </c>
      <c r="J63" s="44">
        <v>124.03205072431</v>
      </c>
      <c r="K63" s="44">
        <v>20.102228469979998</v>
      </c>
      <c r="L63" s="44">
        <v>138.74393666885999</v>
      </c>
      <c r="M63" s="44">
        <v>174.02253307309999</v>
      </c>
      <c r="N63" s="44">
        <v>105.42211751504999</v>
      </c>
      <c r="O63" s="44">
        <v>119.51296328152</v>
      </c>
      <c r="P63" s="44">
        <v>121.97563216584</v>
      </c>
      <c r="Q63" s="44">
        <v>89.645264522479991</v>
      </c>
      <c r="R63" s="44">
        <v>117.65808069180999</v>
      </c>
      <c r="S63" s="44">
        <v>134.30608275169001</v>
      </c>
      <c r="T63" s="44">
        <v>389.25292519070007</v>
      </c>
      <c r="U63" s="44">
        <v>316.93683462400003</v>
      </c>
      <c r="V63" s="44">
        <v>354.71961852483997</v>
      </c>
      <c r="W63" s="44">
        <v>640.36941923882011</v>
      </c>
      <c r="X63" s="44">
        <v>639.12026542683031</v>
      </c>
      <c r="Y63" s="44">
        <v>830.40076590697004</v>
      </c>
      <c r="Z63" s="44">
        <v>1083.6542974964398</v>
      </c>
      <c r="AA63" s="44">
        <v>1159.6577780203502</v>
      </c>
    </row>
    <row r="64" spans="3:27" x14ac:dyDescent="0.2">
      <c r="C64" s="58" t="s">
        <v>175</v>
      </c>
      <c r="D64" s="45">
        <v>0.63555582899999996</v>
      </c>
      <c r="E64" s="45">
        <v>26.087167176009995</v>
      </c>
      <c r="F64" s="45">
        <v>14.871696002580002</v>
      </c>
      <c r="G64" s="45">
        <v>28.164472774730005</v>
      </c>
      <c r="H64" s="45">
        <v>341.29182715940999</v>
      </c>
      <c r="I64" s="45">
        <v>242.34050415813002</v>
      </c>
      <c r="J64" s="45">
        <v>164.91518270959997</v>
      </c>
      <c r="K64" s="45">
        <v>67.761707360250014</v>
      </c>
      <c r="L64" s="45">
        <v>91.858123785480018</v>
      </c>
      <c r="M64" s="45">
        <v>63.92621288942</v>
      </c>
      <c r="N64" s="45">
        <v>152.79615761591</v>
      </c>
      <c r="O64" s="45">
        <v>147.76292669729</v>
      </c>
      <c r="P64" s="45">
        <v>100.67333494645</v>
      </c>
      <c r="Q64" s="45">
        <v>142.22085898143999</v>
      </c>
      <c r="R64" s="45">
        <v>78.885414102469994</v>
      </c>
      <c r="S64" s="45">
        <v>113.48150696171</v>
      </c>
      <c r="T64" s="45">
        <v>189.42339591471998</v>
      </c>
      <c r="U64" s="45">
        <v>240.61578466615995</v>
      </c>
      <c r="V64" s="45">
        <v>238.79302652416004</v>
      </c>
      <c r="W64" s="45">
        <v>495.55109008865003</v>
      </c>
      <c r="X64" s="45">
        <v>365.33604119591996</v>
      </c>
      <c r="Y64" s="45">
        <v>241.37880702798</v>
      </c>
      <c r="Z64" s="45">
        <v>357.29326782205004</v>
      </c>
      <c r="AA64" s="45">
        <v>381.43708924051009</v>
      </c>
    </row>
    <row r="65" spans="3:27" x14ac:dyDescent="0.2">
      <c r="C65" s="57" t="s">
        <v>64</v>
      </c>
      <c r="D65" s="44">
        <v>8.5048756946499999</v>
      </c>
      <c r="E65" s="44">
        <v>26.76308213651</v>
      </c>
      <c r="F65" s="44">
        <v>30.016798470309993</v>
      </c>
      <c r="G65" s="44">
        <v>29.825817178799998</v>
      </c>
      <c r="H65" s="44">
        <v>65.38748032993</v>
      </c>
      <c r="I65" s="44">
        <v>37.008571870300003</v>
      </c>
      <c r="J65" s="44">
        <v>35.57394327902</v>
      </c>
      <c r="K65" s="44">
        <v>18.125622634160003</v>
      </c>
      <c r="L65" s="44">
        <v>22.884830033710003</v>
      </c>
      <c r="M65" s="44">
        <v>18.826539627779997</v>
      </c>
      <c r="N65" s="44">
        <v>26.781321861490003</v>
      </c>
      <c r="O65" s="44">
        <v>45.591444906089997</v>
      </c>
      <c r="P65" s="44">
        <v>17.055271613780004</v>
      </c>
      <c r="Q65" s="44">
        <v>19.982222218000004</v>
      </c>
      <c r="R65" s="44">
        <v>33.493309386180002</v>
      </c>
      <c r="S65" s="44">
        <v>86.870201003959991</v>
      </c>
      <c r="T65" s="44">
        <v>23.727912814221199</v>
      </c>
      <c r="U65" s="44">
        <v>55.841215308610003</v>
      </c>
      <c r="V65" s="44">
        <v>65.910931916229998</v>
      </c>
      <c r="W65" s="44">
        <v>115.28201015866001</v>
      </c>
      <c r="X65" s="44">
        <v>116.37783025426</v>
      </c>
      <c r="Y65" s="44">
        <v>171.87260358308001</v>
      </c>
      <c r="Z65" s="44">
        <v>173.50394109208</v>
      </c>
      <c r="AA65" s="44">
        <v>380.11985883017002</v>
      </c>
    </row>
    <row r="66" spans="3:27" x14ac:dyDescent="0.2">
      <c r="C66" s="58" t="s">
        <v>176</v>
      </c>
      <c r="D66" s="45">
        <v>244.27592063776001</v>
      </c>
      <c r="E66" s="45">
        <v>772.97410517111996</v>
      </c>
      <c r="F66" s="45">
        <v>733.41784559797009</v>
      </c>
      <c r="G66" s="45">
        <v>279.65205266953996</v>
      </c>
      <c r="H66" s="45">
        <v>53.599353076889997</v>
      </c>
      <c r="I66" s="45">
        <v>59.067003994299995</v>
      </c>
      <c r="J66" s="45">
        <v>118.38322670923</v>
      </c>
      <c r="K66" s="45">
        <v>50.122301272979996</v>
      </c>
      <c r="L66" s="45">
        <v>177.98043532099999</v>
      </c>
      <c r="M66" s="45">
        <v>348.08410965320002</v>
      </c>
      <c r="N66" s="45">
        <v>187.71890072900001</v>
      </c>
      <c r="O66" s="45">
        <v>275.52783459971999</v>
      </c>
      <c r="P66" s="45">
        <v>134.49721315119999</v>
      </c>
      <c r="Q66" s="45">
        <v>20.998135710459998</v>
      </c>
      <c r="R66" s="45">
        <v>4.1091156697899995</v>
      </c>
      <c r="S66" s="45">
        <v>1.91036338587</v>
      </c>
      <c r="T66" s="45">
        <v>66.976248426810002</v>
      </c>
      <c r="U66" s="45">
        <v>2.6671740955400001</v>
      </c>
      <c r="V66" s="45">
        <v>111.43818515871001</v>
      </c>
      <c r="W66" s="45">
        <v>128.85093764916002</v>
      </c>
      <c r="X66" s="45">
        <v>68.255357012099992</v>
      </c>
      <c r="Y66" s="45">
        <v>100.00320449623001</v>
      </c>
      <c r="Z66" s="45">
        <v>764.27908336781002</v>
      </c>
      <c r="AA66" s="45">
        <v>404.11852800697994</v>
      </c>
    </row>
    <row r="67" spans="3:27" x14ac:dyDescent="0.2">
      <c r="C67" s="57" t="s">
        <v>177</v>
      </c>
      <c r="D67" s="44">
        <v>0.82860471899999999</v>
      </c>
      <c r="E67" s="44">
        <v>203.01482865281</v>
      </c>
      <c r="F67" s="44">
        <v>329.72948390978996</v>
      </c>
      <c r="G67" s="44">
        <v>298.83703903326</v>
      </c>
      <c r="H67" s="44">
        <v>104.24047113723999</v>
      </c>
      <c r="I67" s="44">
        <v>69.587767811320006</v>
      </c>
      <c r="J67" s="44">
        <v>19.918635610679999</v>
      </c>
      <c r="K67" s="44">
        <v>4.1281175483699997</v>
      </c>
      <c r="L67" s="44">
        <v>5.1963572032299998</v>
      </c>
      <c r="M67" s="44">
        <v>4.1924382448499999</v>
      </c>
      <c r="N67" s="44">
        <v>2.2562654788800001</v>
      </c>
      <c r="O67" s="44">
        <v>14.462711832190001</v>
      </c>
      <c r="P67" s="44">
        <v>15.31106503206</v>
      </c>
      <c r="Q67" s="44">
        <v>11.66488247427</v>
      </c>
      <c r="R67" s="44">
        <v>9.6329881698199991</v>
      </c>
      <c r="S67" s="44">
        <v>6.0948925991499996</v>
      </c>
      <c r="T67" s="44">
        <v>100.44158163410998</v>
      </c>
      <c r="U67" s="44">
        <v>666.06232581330994</v>
      </c>
      <c r="V67" s="44">
        <v>871.00197427366993</v>
      </c>
      <c r="W67" s="44">
        <v>904.55859412264999</v>
      </c>
      <c r="X67" s="44">
        <v>3457.9746107445799</v>
      </c>
      <c r="Y67" s="44">
        <v>4720.6652288340811</v>
      </c>
      <c r="Z67" s="44">
        <v>4757.9571382290587</v>
      </c>
      <c r="AA67" s="44">
        <v>315.09774606037996</v>
      </c>
    </row>
    <row r="68" spans="3:27" x14ac:dyDescent="0.2">
      <c r="C68" s="58" t="s">
        <v>65</v>
      </c>
      <c r="D68" s="45">
        <v>0.42358398233</v>
      </c>
      <c r="E68" s="45">
        <v>10.164987599209997</v>
      </c>
      <c r="F68" s="45">
        <v>48.24011875878999</v>
      </c>
      <c r="G68" s="45">
        <v>29.530922270720001</v>
      </c>
      <c r="H68" s="45">
        <v>158.64500175380999</v>
      </c>
      <c r="I68" s="45">
        <v>53.50255383439</v>
      </c>
      <c r="J68" s="45">
        <v>59.60755065579</v>
      </c>
      <c r="K68" s="45">
        <v>30.646993776090007</v>
      </c>
      <c r="L68" s="45">
        <v>34.043464021029997</v>
      </c>
      <c r="M68" s="45">
        <v>50.267236266049999</v>
      </c>
      <c r="N68" s="45">
        <v>101.29736515920999</v>
      </c>
      <c r="O68" s="45">
        <v>156.73295588463003</v>
      </c>
      <c r="P68" s="45">
        <v>74.333305112449992</v>
      </c>
      <c r="Q68" s="45">
        <v>96.99351998968001</v>
      </c>
      <c r="R68" s="45">
        <v>58.948407503669998</v>
      </c>
      <c r="S68" s="45">
        <v>63.460708196949994</v>
      </c>
      <c r="T68" s="45">
        <v>67.851185449119995</v>
      </c>
      <c r="U68" s="45">
        <v>48.612778919569998</v>
      </c>
      <c r="V68" s="45">
        <v>90.303423168720002</v>
      </c>
      <c r="W68" s="45">
        <v>298.66124846924998</v>
      </c>
      <c r="X68" s="45">
        <v>338.77795924959003</v>
      </c>
      <c r="Y68" s="45">
        <v>404.18867705196999</v>
      </c>
      <c r="Z68" s="45">
        <v>442.08879172451003</v>
      </c>
      <c r="AA68" s="45">
        <v>520.38174054608999</v>
      </c>
    </row>
    <row r="69" spans="3:27" x14ac:dyDescent="0.2">
      <c r="C69" s="57" t="s">
        <v>178</v>
      </c>
      <c r="D69" s="44">
        <v>21.55717032587</v>
      </c>
      <c r="E69" s="44">
        <v>51.696041497000003</v>
      </c>
      <c r="F69" s="44">
        <v>27.889554816</v>
      </c>
      <c r="G69" s="44">
        <v>54.643460936089994</v>
      </c>
      <c r="H69" s="44">
        <v>26.185845254139998</v>
      </c>
      <c r="I69" s="44">
        <v>5.7406851620000001</v>
      </c>
      <c r="J69" s="44">
        <v>10.31356794723</v>
      </c>
      <c r="K69" s="44">
        <v>98.815969548949994</v>
      </c>
      <c r="L69" s="44">
        <v>13.99591509559</v>
      </c>
      <c r="M69" s="44">
        <v>31.500946806119998</v>
      </c>
      <c r="N69" s="44">
        <v>26.480081336000001</v>
      </c>
      <c r="O69" s="44">
        <v>35.318502987690003</v>
      </c>
      <c r="P69" s="44">
        <v>18.9912094737</v>
      </c>
      <c r="Q69" s="44">
        <v>9.3458190250799991</v>
      </c>
      <c r="R69" s="44">
        <v>12.432012566619999</v>
      </c>
      <c r="S69" s="44">
        <v>8.6274076421100006</v>
      </c>
      <c r="T69" s="44">
        <v>8.8875322352000001</v>
      </c>
      <c r="U69" s="44">
        <v>11.09158309555</v>
      </c>
      <c r="V69" s="44">
        <v>35.397849049000001</v>
      </c>
      <c r="W69" s="44">
        <v>54.267143689000001</v>
      </c>
      <c r="X69" s="44">
        <v>55.155118168830001</v>
      </c>
      <c r="Y69" s="44">
        <v>137.23883122371001</v>
      </c>
      <c r="Z69" s="44">
        <v>170.39331948535002</v>
      </c>
      <c r="AA69" s="44">
        <v>557.28836949422998</v>
      </c>
    </row>
    <row r="70" spans="3:27" x14ac:dyDescent="0.2">
      <c r="C70" s="58" t="s">
        <v>66</v>
      </c>
      <c r="D70" s="45">
        <v>0</v>
      </c>
      <c r="E70" s="45">
        <v>3.0566162332100002</v>
      </c>
      <c r="F70" s="45">
        <v>4.4376164523300003</v>
      </c>
      <c r="G70" s="45">
        <v>5.5357678676699997</v>
      </c>
      <c r="H70" s="45">
        <v>5.4686610617199989</v>
      </c>
      <c r="I70" s="45">
        <v>10.381903448449998</v>
      </c>
      <c r="J70" s="45">
        <v>17.466723621429999</v>
      </c>
      <c r="K70" s="45">
        <v>7.3231922021000013</v>
      </c>
      <c r="L70" s="45">
        <v>4.1614622807100003</v>
      </c>
      <c r="M70" s="45">
        <v>3.9116863605100001</v>
      </c>
      <c r="N70" s="45">
        <v>13.64863831303361</v>
      </c>
      <c r="O70" s="45">
        <v>4.7793782562799993</v>
      </c>
      <c r="P70" s="45">
        <v>4.9494234725000004</v>
      </c>
      <c r="Q70" s="45">
        <v>3.4534050916700001</v>
      </c>
      <c r="R70" s="45">
        <v>1.28236243726</v>
      </c>
      <c r="S70" s="45">
        <v>0.48436420046000001</v>
      </c>
      <c r="T70" s="45">
        <v>1.1503706257999999</v>
      </c>
      <c r="U70" s="45">
        <v>2.1321767374</v>
      </c>
      <c r="V70" s="45">
        <v>13.694903392769998</v>
      </c>
      <c r="W70" s="45">
        <v>21.154615329639999</v>
      </c>
      <c r="X70" s="45">
        <v>76.690315184269991</v>
      </c>
      <c r="Y70" s="45">
        <v>9.5998152933499981</v>
      </c>
      <c r="Z70" s="45">
        <v>40.729950201000008</v>
      </c>
      <c r="AA70" s="45">
        <v>31.484917435580002</v>
      </c>
    </row>
    <row r="71" spans="3:27" x14ac:dyDescent="0.2">
      <c r="C71" s="57" t="s">
        <v>179</v>
      </c>
      <c r="D71" s="44">
        <v>20.474430728409999</v>
      </c>
      <c r="E71" s="44">
        <v>363.31365135317003</v>
      </c>
      <c r="F71" s="44">
        <v>285.49153326563999</v>
      </c>
      <c r="G71" s="44">
        <v>634.67856066794002</v>
      </c>
      <c r="H71" s="44">
        <v>1208.4519804796403</v>
      </c>
      <c r="I71" s="44">
        <v>1093.1962929358101</v>
      </c>
      <c r="J71" s="44">
        <v>1202.3233969507799</v>
      </c>
      <c r="K71" s="44">
        <v>219.02475323567995</v>
      </c>
      <c r="L71" s="44">
        <v>430.80495855013987</v>
      </c>
      <c r="M71" s="44">
        <v>405.45883788846999</v>
      </c>
      <c r="N71" s="44">
        <v>246.82976919643997</v>
      </c>
      <c r="O71" s="44">
        <v>224.58086740456005</v>
      </c>
      <c r="P71" s="44">
        <v>397.19218078942993</v>
      </c>
      <c r="Q71" s="44">
        <v>185.98825317986194</v>
      </c>
      <c r="R71" s="44">
        <v>473.0602401296</v>
      </c>
      <c r="S71" s="44">
        <v>3429.1387113113556</v>
      </c>
      <c r="T71" s="44">
        <v>3361.726302508293</v>
      </c>
      <c r="U71" s="44">
        <v>2618.0712185224806</v>
      </c>
      <c r="V71" s="44">
        <v>2498.4513284092504</v>
      </c>
      <c r="W71" s="44">
        <v>4952.7249612335536</v>
      </c>
      <c r="X71" s="44">
        <v>4086.0346555710212</v>
      </c>
      <c r="Y71" s="44">
        <v>1490.8210956103599</v>
      </c>
      <c r="Z71" s="44">
        <v>7531.7253645076926</v>
      </c>
      <c r="AA71" s="44">
        <v>10109.219481287419</v>
      </c>
    </row>
    <row r="72" spans="3:27" ht="22.5" x14ac:dyDescent="0.2">
      <c r="C72" s="62" t="s">
        <v>204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13.706328357619999</v>
      </c>
      <c r="W72" s="45">
        <v>40.182113350980003</v>
      </c>
      <c r="X72" s="45">
        <v>31.97080925713</v>
      </c>
      <c r="Y72" s="45">
        <v>15.315049282719999</v>
      </c>
      <c r="Z72" s="45">
        <v>21.922173911169995</v>
      </c>
      <c r="AA72" s="45">
        <v>29.518403776549995</v>
      </c>
    </row>
    <row r="73" spans="3:27" ht="22.5" x14ac:dyDescent="0.2">
      <c r="C73" s="63" t="s">
        <v>180</v>
      </c>
      <c r="D73" s="44">
        <v>0.77215437399999998</v>
      </c>
      <c r="E73" s="44">
        <v>43.776877159190001</v>
      </c>
      <c r="F73" s="44">
        <v>92.981244381880003</v>
      </c>
      <c r="G73" s="44">
        <v>55.988405461109998</v>
      </c>
      <c r="H73" s="44">
        <v>6.4783340433600003</v>
      </c>
      <c r="I73" s="44">
        <v>87.0382398271</v>
      </c>
      <c r="J73" s="44">
        <v>10.043391267860001</v>
      </c>
      <c r="K73" s="44">
        <v>0.55975212600000002</v>
      </c>
      <c r="L73" s="44">
        <v>1.8673216479999999</v>
      </c>
      <c r="M73" s="44">
        <v>0.13441324700000001</v>
      </c>
      <c r="N73" s="44">
        <v>0.50656195299999995</v>
      </c>
      <c r="O73" s="44">
        <v>4.7355631000000002E-2</v>
      </c>
      <c r="P73" s="44">
        <v>0.241046767</v>
      </c>
      <c r="Q73" s="44">
        <v>7.5494538787499996</v>
      </c>
      <c r="R73" s="44">
        <v>0.26650120999999999</v>
      </c>
      <c r="S73" s="44">
        <v>42.276670715000002</v>
      </c>
      <c r="T73" s="44">
        <v>8.9447403356399988</v>
      </c>
      <c r="U73" s="44">
        <v>3.6567154340400001</v>
      </c>
      <c r="V73" s="44">
        <v>9.7417996815100008</v>
      </c>
      <c r="W73" s="44">
        <v>24.638040225660003</v>
      </c>
      <c r="X73" s="44">
        <v>67.266047052220003</v>
      </c>
      <c r="Y73" s="44">
        <v>115.62884814205</v>
      </c>
      <c r="Z73" s="44">
        <v>145.89202657472998</v>
      </c>
      <c r="AA73" s="44">
        <v>138.83948577669</v>
      </c>
    </row>
    <row r="74" spans="3:27" x14ac:dyDescent="0.2">
      <c r="C74" s="58" t="s">
        <v>67</v>
      </c>
      <c r="D74" s="45">
        <v>19.648737093179999</v>
      </c>
      <c r="E74" s="45">
        <v>230.28146432650996</v>
      </c>
      <c r="F74" s="45">
        <v>609.45721951848986</v>
      </c>
      <c r="G74" s="45">
        <v>287.54939740319008</v>
      </c>
      <c r="H74" s="45">
        <v>385.72537559155001</v>
      </c>
      <c r="I74" s="45">
        <v>394.06712969095008</v>
      </c>
      <c r="J74" s="45">
        <v>682.46071521117972</v>
      </c>
      <c r="K74" s="45">
        <v>267.69715743700016</v>
      </c>
      <c r="L74" s="45">
        <v>274.37610129845007</v>
      </c>
      <c r="M74" s="45">
        <v>333.66715089342995</v>
      </c>
      <c r="N74" s="45">
        <v>413.60226140437999</v>
      </c>
      <c r="O74" s="45">
        <v>629.28080298146006</v>
      </c>
      <c r="P74" s="45">
        <v>641.13029838513046</v>
      </c>
      <c r="Q74" s="45">
        <v>517.26159038391449</v>
      </c>
      <c r="R74" s="45">
        <v>631.99699654130018</v>
      </c>
      <c r="S74" s="45">
        <v>788.93588801573003</v>
      </c>
      <c r="T74" s="45">
        <v>567.15174778750008</v>
      </c>
      <c r="U74" s="45">
        <v>1338.4220887800407</v>
      </c>
      <c r="V74" s="45">
        <v>1270.3062407622299</v>
      </c>
      <c r="W74" s="45">
        <v>1479.9727072129604</v>
      </c>
      <c r="X74" s="45">
        <v>1388.8230995213005</v>
      </c>
      <c r="Y74" s="45">
        <v>1692.7330020194011</v>
      </c>
      <c r="Z74" s="45">
        <v>2408.5691147970801</v>
      </c>
      <c r="AA74" s="45">
        <v>1460.3242109653493</v>
      </c>
    </row>
    <row r="75" spans="3:27" x14ac:dyDescent="0.2">
      <c r="C75" s="57" t="s">
        <v>68</v>
      </c>
      <c r="D75" s="44">
        <v>31.979460017520001</v>
      </c>
      <c r="E75" s="44">
        <v>118.69647930670001</v>
      </c>
      <c r="F75" s="44">
        <v>58.686328126490004</v>
      </c>
      <c r="G75" s="44">
        <v>124.26659792103</v>
      </c>
      <c r="H75" s="44">
        <v>211.36694208348999</v>
      </c>
      <c r="I75" s="44">
        <v>119.97195565345</v>
      </c>
      <c r="J75" s="44">
        <v>59.784076094700005</v>
      </c>
      <c r="K75" s="44">
        <v>38.101059810300001</v>
      </c>
      <c r="L75" s="44">
        <v>38.795809652370004</v>
      </c>
      <c r="M75" s="44">
        <v>40.396969284020003</v>
      </c>
      <c r="N75" s="44">
        <v>308.918927817</v>
      </c>
      <c r="O75" s="44">
        <v>148.6923550882</v>
      </c>
      <c r="P75" s="44">
        <v>55.723885185070003</v>
      </c>
      <c r="Q75" s="44">
        <v>50.077149037860003</v>
      </c>
      <c r="R75" s="44">
        <v>30.039180776999999</v>
      </c>
      <c r="S75" s="44">
        <v>33.92204386001</v>
      </c>
      <c r="T75" s="44">
        <v>27.534455485700001</v>
      </c>
      <c r="U75" s="44">
        <v>34.473012568350008</v>
      </c>
      <c r="V75" s="44">
        <v>1455.5343763635001</v>
      </c>
      <c r="W75" s="44">
        <v>1234.9913509562198</v>
      </c>
      <c r="X75" s="44">
        <v>981.82503107797027</v>
      </c>
      <c r="Y75" s="44">
        <v>1244.4811716275299</v>
      </c>
      <c r="Z75" s="44">
        <v>956.71097826646997</v>
      </c>
      <c r="AA75" s="44">
        <v>1296.7317140073101</v>
      </c>
    </row>
    <row r="76" spans="3:27" x14ac:dyDescent="0.2">
      <c r="C76" s="59" t="s">
        <v>69</v>
      </c>
      <c r="D76" s="38">
        <f t="shared" ref="D76:U76" si="2">SUM(D47:D75)</f>
        <v>889.20784078902</v>
      </c>
      <c r="E76" s="38">
        <f t="shared" si="2"/>
        <v>3400.9275165466702</v>
      </c>
      <c r="F76" s="38">
        <f t="shared" si="2"/>
        <v>4312.7536030061192</v>
      </c>
      <c r="G76" s="38">
        <f t="shared" si="2"/>
        <v>4209.2696915284996</v>
      </c>
      <c r="H76" s="38">
        <f t="shared" si="2"/>
        <v>5651.7641719216108</v>
      </c>
      <c r="I76" s="38">
        <f t="shared" si="2"/>
        <v>4914.9637080325811</v>
      </c>
      <c r="J76" s="38">
        <f t="shared" si="2"/>
        <v>5254.6171166763388</v>
      </c>
      <c r="K76" s="38">
        <f t="shared" si="2"/>
        <v>1395.8289086890202</v>
      </c>
      <c r="L76" s="38">
        <f t="shared" si="2"/>
        <v>3015.1446057222906</v>
      </c>
      <c r="M76" s="38">
        <f t="shared" si="2"/>
        <v>2952.4601565681801</v>
      </c>
      <c r="N76" s="38">
        <f t="shared" si="2"/>
        <v>3300.620900233549</v>
      </c>
      <c r="O76" s="38">
        <f t="shared" si="2"/>
        <v>3293.1212524622679</v>
      </c>
      <c r="P76" s="38">
        <f t="shared" si="2"/>
        <v>3364.1788653345593</v>
      </c>
      <c r="Q76" s="38">
        <f t="shared" si="2"/>
        <v>2356.5059215828464</v>
      </c>
      <c r="R76" s="38">
        <f t="shared" si="2"/>
        <v>3781.0090991831316</v>
      </c>
      <c r="S76" s="38">
        <f t="shared" si="2"/>
        <v>7417.7854627357547</v>
      </c>
      <c r="T76" s="38">
        <f t="shared" si="2"/>
        <v>8807.4925771693306</v>
      </c>
      <c r="U76" s="38">
        <f t="shared" si="2"/>
        <v>7841.6595660859921</v>
      </c>
      <c r="V76" s="38">
        <f t="shared" ref="V76:Z76" si="3">SUM(V47:V75)</f>
        <v>11449.65470922074</v>
      </c>
      <c r="W76" s="38">
        <f t="shared" si="3"/>
        <v>15220.292721168746</v>
      </c>
      <c r="X76" s="38">
        <f t="shared" si="3"/>
        <v>17799.128151555306</v>
      </c>
      <c r="Y76" s="38">
        <f t="shared" si="3"/>
        <v>16646.604816512696</v>
      </c>
      <c r="Z76" s="38">
        <f t="shared" si="3"/>
        <v>24867.711155985882</v>
      </c>
      <c r="AA76" s="38">
        <f t="shared" ref="AA76" si="4">SUM(AA47:AA75)</f>
        <v>25052.142032824366</v>
      </c>
    </row>
    <row r="77" spans="3:27" s="49" customFormat="1" x14ac:dyDescent="0.2">
      <c r="C77" s="29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8" spans="3:27" s="49" customFormat="1" x14ac:dyDescent="0.2">
      <c r="C78" s="29" t="str">
        <f>C37</f>
        <v>Fuente: Dirección General del Presupuesto Público Nacional - Subdirección de Análisis y Consolidación Presupuestal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3:27" x14ac:dyDescent="0.2">
      <c r="C79" s="10"/>
      <c r="V79" s="14"/>
      <c r="W79" s="14"/>
      <c r="X79" s="14"/>
    </row>
    <row r="80" spans="3:27" x14ac:dyDescent="0.2">
      <c r="C80" s="10"/>
      <c r="V80" s="14"/>
      <c r="W80" s="14"/>
      <c r="X80" s="14"/>
    </row>
    <row r="81" spans="4:27" x14ac:dyDescent="0.2">
      <c r="D81" s="14">
        <f>+D76-'Pagos Reserva Presupuestal20-18'!D19</f>
        <v>0</v>
      </c>
      <c r="E81" s="14">
        <f>+E76-'Pagos Reserva Presupuestal20-18'!E19</f>
        <v>0</v>
      </c>
      <c r="F81" s="14">
        <f>+F76-'Pagos Reserva Presupuestal20-18'!F19</f>
        <v>0</v>
      </c>
      <c r="G81" s="14">
        <f>+G76-'Pagos Reserva Presupuestal20-18'!G19</f>
        <v>0</v>
      </c>
      <c r="H81" s="14">
        <f>+H76-'Pagos Reserva Presupuestal20-18'!H19</f>
        <v>0</v>
      </c>
      <c r="I81" s="14">
        <f>+I76-'Pagos Reserva Presupuestal20-18'!I19</f>
        <v>0</v>
      </c>
      <c r="J81" s="14">
        <f>+J76-'Pagos Reserva Presupuestal20-18'!J19</f>
        <v>0</v>
      </c>
      <c r="K81" s="14">
        <f>+K76-'Pagos Reserva Presupuestal20-18'!K19</f>
        <v>0</v>
      </c>
      <c r="L81" s="14">
        <f>+L76-'Pagos Reserva Presupuestal20-18'!L19</f>
        <v>0</v>
      </c>
      <c r="M81" s="14">
        <f>+M76-'Pagos Reserva Presupuestal20-18'!M19</f>
        <v>0</v>
      </c>
      <c r="N81" s="14">
        <f>+N76-'Pagos Reserva Presupuestal20-18'!N19</f>
        <v>0</v>
      </c>
      <c r="O81" s="14">
        <f>+O76-'Pagos Reserva Presupuestal20-18'!O19</f>
        <v>0</v>
      </c>
      <c r="P81" s="14">
        <f>+P76-'Pagos Reserva Presupuestal20-18'!P19</f>
        <v>0</v>
      </c>
      <c r="Q81" s="14">
        <f>+Q76-'Pagos Reserva Presupuestal20-18'!Q19</f>
        <v>0</v>
      </c>
      <c r="R81" s="14">
        <f>+R76-'Pagos Reserva Presupuestal20-18'!R19</f>
        <v>0</v>
      </c>
      <c r="S81" s="14">
        <f>+S76-'Pagos Reserva Presupuestal20-18'!S19</f>
        <v>0</v>
      </c>
      <c r="T81" s="14">
        <f>+T76-'Pagos Reserva Presupuestal20-18'!T19</f>
        <v>0</v>
      </c>
      <c r="U81" s="14">
        <f>+U76-'Pagos Reserva Presupuestal20-18'!U19</f>
        <v>0</v>
      </c>
      <c r="V81" s="14">
        <f>+V76-'Pagos Rezago 19-24'!D65</f>
        <v>0</v>
      </c>
      <c r="W81" s="14">
        <f>+W76-'Pagos Rezago 19-24'!E65</f>
        <v>0</v>
      </c>
      <c r="X81" s="14">
        <f>+X76-'Pagos Rezago 19-24'!F65</f>
        <v>0</v>
      </c>
      <c r="Y81" s="14">
        <f>+Y76-'Pagos Rezago 19-24'!G65</f>
        <v>0</v>
      </c>
      <c r="Z81" s="14">
        <f>Z76-'Pagos Rezago 19-24'!H65</f>
        <v>0</v>
      </c>
      <c r="AA81" s="14">
        <f>AA76-'Pagos Rezago 19-24'!I65</f>
        <v>0</v>
      </c>
    </row>
    <row r="85" spans="4:27" x14ac:dyDescent="0.2">
      <c r="V85" s="16"/>
    </row>
  </sheetData>
  <mergeCells count="6">
    <mergeCell ref="C45:C46"/>
    <mergeCell ref="C4:C5"/>
    <mergeCell ref="C2:AA2"/>
    <mergeCell ref="C3:AA3"/>
    <mergeCell ref="C43:AA43"/>
    <mergeCell ref="C44:AA4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C1:AD82"/>
  <sheetViews>
    <sheetView showGridLines="0" topLeftCell="F57" zoomScaleNormal="100" workbookViewId="0">
      <selection activeCell="AA47" sqref="AA47:AA75"/>
    </sheetView>
  </sheetViews>
  <sheetFormatPr baseColWidth="10" defaultColWidth="11.42578125" defaultRowHeight="11.25" x14ac:dyDescent="0.2"/>
  <cols>
    <col min="1" max="2" width="2.7109375" style="1" customWidth="1"/>
    <col min="3" max="3" width="41.7109375" style="1" customWidth="1"/>
    <col min="4" max="21" width="11.7109375" style="1" customWidth="1"/>
    <col min="22" max="22" width="11.28515625" style="1" customWidth="1"/>
    <col min="23" max="23" width="11.7109375" style="1" customWidth="1"/>
    <col min="24" max="24" width="11.28515625" style="1" customWidth="1"/>
    <col min="25" max="25" width="11.7109375" style="1" customWidth="1"/>
    <col min="26" max="26" width="11.28515625" style="1" customWidth="1"/>
    <col min="27" max="16384" width="11.42578125" style="1"/>
  </cols>
  <sheetData>
    <row r="1" spans="3:27" x14ac:dyDescent="0.2">
      <c r="Y1" s="13"/>
      <c r="Z1" s="13"/>
    </row>
    <row r="2" spans="3:27" ht="18" x14ac:dyDescent="0.2">
      <c r="C2" s="65" t="s">
        <v>199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3:27" x14ac:dyDescent="0.2">
      <c r="C3" s="64" t="s">
        <v>131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3:27" ht="22.5" x14ac:dyDescent="0.2">
      <c r="C4" s="71" t="s">
        <v>0</v>
      </c>
      <c r="D4" s="30" t="s">
        <v>72</v>
      </c>
      <c r="E4" s="30" t="s">
        <v>73</v>
      </c>
      <c r="F4" s="30" t="s">
        <v>74</v>
      </c>
      <c r="G4" s="30" t="s">
        <v>75</v>
      </c>
      <c r="H4" s="30" t="s">
        <v>76</v>
      </c>
      <c r="I4" s="30" t="s">
        <v>77</v>
      </c>
      <c r="J4" s="30" t="s">
        <v>78</v>
      </c>
      <c r="K4" s="30" t="s">
        <v>79</v>
      </c>
      <c r="L4" s="30" t="s">
        <v>80</v>
      </c>
      <c r="M4" s="30" t="s">
        <v>81</v>
      </c>
      <c r="N4" s="30" t="s">
        <v>82</v>
      </c>
      <c r="O4" s="30" t="s">
        <v>83</v>
      </c>
      <c r="P4" s="30" t="s">
        <v>84</v>
      </c>
      <c r="Q4" s="30" t="s">
        <v>113</v>
      </c>
      <c r="R4" s="30" t="s">
        <v>124</v>
      </c>
      <c r="S4" s="30" t="s">
        <v>129</v>
      </c>
      <c r="T4" s="30" t="s">
        <v>142</v>
      </c>
      <c r="U4" s="30" t="s">
        <v>147</v>
      </c>
      <c r="V4" s="30" t="s">
        <v>151</v>
      </c>
      <c r="W4" s="30" t="s">
        <v>189</v>
      </c>
      <c r="X4" s="30" t="s">
        <v>207</v>
      </c>
      <c r="Y4" s="30" t="s">
        <v>224</v>
      </c>
      <c r="Z4" s="30" t="s">
        <v>234</v>
      </c>
      <c r="AA4" s="30" t="s">
        <v>242</v>
      </c>
    </row>
    <row r="5" spans="3:27" ht="23.25" thickBot="1" x14ac:dyDescent="0.25">
      <c r="C5" s="72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  <c r="V5" s="55" t="s">
        <v>152</v>
      </c>
      <c r="W5" s="55" t="s">
        <v>188</v>
      </c>
      <c r="X5" s="55" t="s">
        <v>217</v>
      </c>
      <c r="Y5" s="55" t="s">
        <v>230</v>
      </c>
      <c r="Z5" s="55" t="s">
        <v>238</v>
      </c>
      <c r="AA5" s="55" t="s">
        <v>245</v>
      </c>
    </row>
    <row r="6" spans="3:27" x14ac:dyDescent="0.2">
      <c r="C6" s="57" t="s">
        <v>165</v>
      </c>
      <c r="D6" s="44">
        <v>127.33038342830001</v>
      </c>
      <c r="E6" s="44">
        <v>27.324964313880002</v>
      </c>
      <c r="F6" s="44">
        <v>41.899992970550002</v>
      </c>
      <c r="G6" s="44">
        <v>44.887828221010004</v>
      </c>
      <c r="H6" s="44">
        <v>52.07146952483</v>
      </c>
      <c r="I6" s="44">
        <v>63.377198980000003</v>
      </c>
      <c r="J6" s="44">
        <v>25.682106117760004</v>
      </c>
      <c r="K6" s="44">
        <v>61.174501341719996</v>
      </c>
      <c r="L6" s="44">
        <v>110.95683291732999</v>
      </c>
      <c r="M6" s="44">
        <v>175.84354162673998</v>
      </c>
      <c r="N6" s="44">
        <v>67.684932678880003</v>
      </c>
      <c r="O6" s="44">
        <v>14.150782034450001</v>
      </c>
      <c r="P6" s="44">
        <v>526.75493643582001</v>
      </c>
      <c r="Q6" s="44">
        <v>733.23344349197009</v>
      </c>
      <c r="R6" s="44">
        <v>1183.1029893222685</v>
      </c>
      <c r="S6" s="44">
        <v>1105.9945305399801</v>
      </c>
      <c r="T6" s="44">
        <v>783.80817042970011</v>
      </c>
      <c r="U6" s="44">
        <v>884.17587840968008</v>
      </c>
      <c r="V6" s="44">
        <v>1.04851180278</v>
      </c>
      <c r="W6" s="44">
        <v>5.8201185840999994</v>
      </c>
      <c r="X6" s="44">
        <v>1.8518491613099999</v>
      </c>
      <c r="Y6" s="44">
        <v>2.10516088907</v>
      </c>
      <c r="Z6" s="44">
        <v>9.9698065813899994</v>
      </c>
      <c r="AA6" s="44">
        <v>23.204290896509999</v>
      </c>
    </row>
    <row r="7" spans="3:27" x14ac:dyDescent="0.2">
      <c r="C7" s="58" t="s">
        <v>58</v>
      </c>
      <c r="D7" s="45">
        <v>18.664333476389999</v>
      </c>
      <c r="E7" s="45">
        <v>5.0320770315800001</v>
      </c>
      <c r="F7" s="45">
        <v>10.174903266969999</v>
      </c>
      <c r="G7" s="45">
        <v>19.095981138819997</v>
      </c>
      <c r="H7" s="45">
        <v>18.527638994330001</v>
      </c>
      <c r="I7" s="45">
        <v>17.49935326272</v>
      </c>
      <c r="J7" s="45">
        <v>35.586717430550003</v>
      </c>
      <c r="K7" s="45">
        <v>66.327112590380011</v>
      </c>
      <c r="L7" s="45">
        <v>261.48523917129</v>
      </c>
      <c r="M7" s="45">
        <v>247.51946210414002</v>
      </c>
      <c r="N7" s="45">
        <v>176.16627292221</v>
      </c>
      <c r="O7" s="45">
        <v>11.583689161459999</v>
      </c>
      <c r="P7" s="45">
        <v>21.819998863049999</v>
      </c>
      <c r="Q7" s="45">
        <v>25.001844276060002</v>
      </c>
      <c r="R7" s="45">
        <v>20.149283249159996</v>
      </c>
      <c r="S7" s="45">
        <v>33.041962346239998</v>
      </c>
      <c r="T7" s="45">
        <v>48.242571632059999</v>
      </c>
      <c r="U7" s="45">
        <v>52.912063224130002</v>
      </c>
      <c r="V7" s="45">
        <v>5.4869720267199993</v>
      </c>
      <c r="W7" s="45">
        <v>6.3754295432300001</v>
      </c>
      <c r="X7" s="45">
        <v>7.5266776853700001</v>
      </c>
      <c r="Y7" s="45">
        <v>8.3425324343699998</v>
      </c>
      <c r="Z7" s="45">
        <v>7.9722844196499993</v>
      </c>
      <c r="AA7" s="45">
        <v>11.180319244730001</v>
      </c>
    </row>
    <row r="8" spans="3:27" x14ac:dyDescent="0.2">
      <c r="C8" s="57" t="s">
        <v>166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34.599840435989996</v>
      </c>
      <c r="L8" s="44">
        <v>72.539317274070001</v>
      </c>
      <c r="M8" s="44">
        <v>63.66380907992</v>
      </c>
      <c r="N8" s="44">
        <v>114.40299398800001</v>
      </c>
      <c r="O8" s="44">
        <v>126.44604598579998</v>
      </c>
      <c r="P8" s="44">
        <v>72.272467005979991</v>
      </c>
      <c r="Q8" s="44">
        <v>43.071704828809999</v>
      </c>
      <c r="R8" s="44">
        <v>56.928797278720005</v>
      </c>
      <c r="S8" s="44">
        <v>169.97109685539002</v>
      </c>
      <c r="T8" s="44">
        <v>57.905444238290002</v>
      </c>
      <c r="U8" s="44">
        <v>43.024753045769998</v>
      </c>
      <c r="V8" s="44">
        <v>61.410642472980001</v>
      </c>
      <c r="W8" s="44">
        <v>7.2690233639999997</v>
      </c>
      <c r="X8" s="44">
        <v>0.76942001000000004</v>
      </c>
      <c r="Y8" s="44">
        <v>1.1897404680000001</v>
      </c>
      <c r="Z8" s="44">
        <v>8.3219999999999995E-3</v>
      </c>
      <c r="AA8" s="44">
        <v>2.591384E-2</v>
      </c>
    </row>
    <row r="9" spans="3:27" x14ac:dyDescent="0.2">
      <c r="C9" s="58" t="s">
        <v>59</v>
      </c>
      <c r="D9" s="45">
        <v>61.534701340700003</v>
      </c>
      <c r="E9" s="45">
        <v>27.608993152300002</v>
      </c>
      <c r="F9" s="45">
        <v>26.861709703620004</v>
      </c>
      <c r="G9" s="45">
        <v>9.3164645961799994</v>
      </c>
      <c r="H9" s="45">
        <v>7.1432201497100003</v>
      </c>
      <c r="I9" s="45">
        <v>3.5671072312100001</v>
      </c>
      <c r="J9" s="45">
        <v>47.923074962610002</v>
      </c>
      <c r="K9" s="45">
        <v>14.52845868134</v>
      </c>
      <c r="L9" s="45">
        <v>18.068449127000001</v>
      </c>
      <c r="M9" s="45">
        <v>58.343208669489997</v>
      </c>
      <c r="N9" s="45">
        <v>59.158334463610011</v>
      </c>
      <c r="O9" s="45">
        <v>9.4294866564500008</v>
      </c>
      <c r="P9" s="45">
        <v>47.928886189220002</v>
      </c>
      <c r="Q9" s="45">
        <v>242.56704450816997</v>
      </c>
      <c r="R9" s="45">
        <v>138.88712091233</v>
      </c>
      <c r="S9" s="45">
        <v>146.10782959130003</v>
      </c>
      <c r="T9" s="45">
        <v>144.98358367401002</v>
      </c>
      <c r="U9" s="45">
        <v>194.64899224786998</v>
      </c>
      <c r="V9" s="45">
        <v>13.533942108750001</v>
      </c>
      <c r="W9" s="45">
        <v>9.9932354179199994</v>
      </c>
      <c r="X9" s="45">
        <v>14.63019306048</v>
      </c>
      <c r="Y9" s="45">
        <v>5.7340543624200002</v>
      </c>
      <c r="Z9" s="45">
        <v>8.3275974286000007</v>
      </c>
      <c r="AA9" s="45">
        <v>9.5207813120699996</v>
      </c>
    </row>
    <row r="10" spans="3:27" x14ac:dyDescent="0.2">
      <c r="C10" s="57" t="s">
        <v>167</v>
      </c>
      <c r="D10" s="44">
        <v>5.7829488908700002</v>
      </c>
      <c r="E10" s="44">
        <v>4.47841969</v>
      </c>
      <c r="F10" s="44">
        <v>0.75776934548999997</v>
      </c>
      <c r="G10" s="44">
        <v>8.2448959550000005</v>
      </c>
      <c r="H10" s="44">
        <v>3.0639039920000002</v>
      </c>
      <c r="I10" s="44">
        <v>0.41784326399999999</v>
      </c>
      <c r="J10" s="44">
        <v>8.43816545444</v>
      </c>
      <c r="K10" s="44">
        <v>0.28465994523999999</v>
      </c>
      <c r="L10" s="44">
        <v>5.9784325591399998</v>
      </c>
      <c r="M10" s="44">
        <v>4.4828134262700008</v>
      </c>
      <c r="N10" s="44">
        <v>1.6229867247400001</v>
      </c>
      <c r="O10" s="44">
        <v>14.154888017638525</v>
      </c>
      <c r="P10" s="44">
        <v>2.8932397346000069</v>
      </c>
      <c r="Q10" s="44">
        <v>11.503787239339999</v>
      </c>
      <c r="R10" s="44">
        <v>10.70914504435</v>
      </c>
      <c r="S10" s="44">
        <v>15.19818872364</v>
      </c>
      <c r="T10" s="44">
        <v>5.4402270211800081</v>
      </c>
      <c r="U10" s="44">
        <v>20.580599314000001</v>
      </c>
      <c r="V10" s="44">
        <v>1.0678314750000001E-2</v>
      </c>
      <c r="W10" s="44">
        <v>2.8531015999999999E-2</v>
      </c>
      <c r="X10" s="44">
        <v>3.0312823128000002</v>
      </c>
      <c r="Y10" s="44">
        <v>1.2573280389999999</v>
      </c>
      <c r="Z10" s="44">
        <v>2.6490299300100002</v>
      </c>
      <c r="AA10" s="44">
        <v>0.18644463371</v>
      </c>
    </row>
    <row r="11" spans="3:27" x14ac:dyDescent="0.2">
      <c r="C11" s="58" t="s">
        <v>60</v>
      </c>
      <c r="D11" s="45">
        <v>11.514811288630002</v>
      </c>
      <c r="E11" s="45">
        <v>4.3532880928199997</v>
      </c>
      <c r="F11" s="45">
        <v>5.4482072774999999</v>
      </c>
      <c r="G11" s="45">
        <v>6.49976140343</v>
      </c>
      <c r="H11" s="45">
        <v>8.5931806109399993</v>
      </c>
      <c r="I11" s="45">
        <v>2.2112086529999999</v>
      </c>
      <c r="J11" s="45">
        <v>6.1090648754799997</v>
      </c>
      <c r="K11" s="45">
        <v>13.623534550639999</v>
      </c>
      <c r="L11" s="45">
        <v>17.740526274850001</v>
      </c>
      <c r="M11" s="45">
        <v>9.0098748355699989</v>
      </c>
      <c r="N11" s="45">
        <v>4.7922017610000003</v>
      </c>
      <c r="O11" s="45">
        <v>12.950172559470001</v>
      </c>
      <c r="P11" s="45">
        <v>49.75745913898001</v>
      </c>
      <c r="Q11" s="45">
        <v>37.065158122620012</v>
      </c>
      <c r="R11" s="45">
        <v>40.288675378740002</v>
      </c>
      <c r="S11" s="45">
        <v>64.487258078789992</v>
      </c>
      <c r="T11" s="45">
        <v>64.082789965839993</v>
      </c>
      <c r="U11" s="45">
        <v>55.64029737852001</v>
      </c>
      <c r="V11" s="45">
        <v>3.3090366233799995</v>
      </c>
      <c r="W11" s="45">
        <v>1.14143376361</v>
      </c>
      <c r="X11" s="45">
        <v>4.0478152421999996</v>
      </c>
      <c r="Y11" s="45">
        <v>31.16696430683</v>
      </c>
      <c r="Z11" s="45">
        <v>1.71932103125</v>
      </c>
      <c r="AA11" s="45">
        <v>1.8066984932899999</v>
      </c>
    </row>
    <row r="12" spans="3:27" x14ac:dyDescent="0.2">
      <c r="C12" s="57" t="s">
        <v>168</v>
      </c>
      <c r="D12" s="44">
        <v>738.62122187034959</v>
      </c>
      <c r="E12" s="44">
        <v>243.77226998194999</v>
      </c>
      <c r="F12" s="44">
        <v>545.06284668706996</v>
      </c>
      <c r="G12" s="44">
        <v>411.40564596422007</v>
      </c>
      <c r="H12" s="44">
        <v>749.17119102969036</v>
      </c>
      <c r="I12" s="44">
        <v>507.26420311927978</v>
      </c>
      <c r="J12" s="44">
        <v>402.77273443110988</v>
      </c>
      <c r="K12" s="44">
        <v>526.24671450179028</v>
      </c>
      <c r="L12" s="44">
        <v>703.50126234376023</v>
      </c>
      <c r="M12" s="44">
        <v>1073.3142661746001</v>
      </c>
      <c r="N12" s="44">
        <v>879.46222056190084</v>
      </c>
      <c r="O12" s="44">
        <v>905.10838212457816</v>
      </c>
      <c r="P12" s="44">
        <v>1197.7031254647702</v>
      </c>
      <c r="Q12" s="44">
        <v>1292.7146475826137</v>
      </c>
      <c r="R12" s="44">
        <v>1367.6008764197256</v>
      </c>
      <c r="S12" s="44">
        <v>1367.750961086283</v>
      </c>
      <c r="T12" s="44">
        <v>1788.0998063508489</v>
      </c>
      <c r="U12" s="44">
        <v>1591.4425534422805</v>
      </c>
      <c r="V12" s="44">
        <v>256.33121670681999</v>
      </c>
      <c r="W12" s="44">
        <v>258.32916872725008</v>
      </c>
      <c r="X12" s="44">
        <v>179.51238013109</v>
      </c>
      <c r="Y12" s="44">
        <v>137.93212343746004</v>
      </c>
      <c r="Z12" s="44">
        <v>155.47671647288001</v>
      </c>
      <c r="AA12" s="44">
        <v>270.67344441178</v>
      </c>
    </row>
    <row r="13" spans="3:27" x14ac:dyDescent="0.2">
      <c r="C13" s="58" t="s">
        <v>169</v>
      </c>
      <c r="D13" s="45">
        <v>12.516612775</v>
      </c>
      <c r="E13" s="45">
        <v>2.71950981089</v>
      </c>
      <c r="F13" s="45">
        <v>8.1990175327199992</v>
      </c>
      <c r="G13" s="45">
        <v>1.712570253</v>
      </c>
      <c r="H13" s="45">
        <v>2.6935473765000006</v>
      </c>
      <c r="I13" s="45">
        <v>0.63834600974</v>
      </c>
      <c r="J13" s="45">
        <v>1.8235530467700001</v>
      </c>
      <c r="K13" s="45">
        <v>3.9405573229800002</v>
      </c>
      <c r="L13" s="45">
        <v>2.8419937152900001</v>
      </c>
      <c r="M13" s="45">
        <v>1.806053396</v>
      </c>
      <c r="N13" s="45">
        <v>1.1646447259999999</v>
      </c>
      <c r="O13" s="45">
        <v>5.9916393919999997</v>
      </c>
      <c r="P13" s="45">
        <v>72.38270481938001</v>
      </c>
      <c r="Q13" s="45">
        <v>66.120422999300004</v>
      </c>
      <c r="R13" s="45">
        <v>64.242627121230001</v>
      </c>
      <c r="S13" s="45">
        <v>26.213672609069995</v>
      </c>
      <c r="T13" s="45">
        <v>62.278364184880004</v>
      </c>
      <c r="U13" s="45">
        <v>112.14767840430002</v>
      </c>
      <c r="V13" s="45">
        <v>2.9508680000000002E-3</v>
      </c>
      <c r="W13" s="45">
        <v>2.0702899999999998E-3</v>
      </c>
      <c r="X13" s="45">
        <v>7.9981649999999998E-3</v>
      </c>
      <c r="Y13" s="45">
        <v>0.200730826</v>
      </c>
      <c r="Z13" s="45">
        <v>0.1079797206</v>
      </c>
      <c r="AA13" s="45">
        <v>1.3783333E-2</v>
      </c>
    </row>
    <row r="14" spans="3:27" x14ac:dyDescent="0.2">
      <c r="C14" s="57" t="s">
        <v>170</v>
      </c>
      <c r="D14" s="44">
        <v>309.70802850032993</v>
      </c>
      <c r="E14" s="44">
        <v>12.036848930420001</v>
      </c>
      <c r="F14" s="44">
        <v>381.42941691462011</v>
      </c>
      <c r="G14" s="44">
        <v>6.5971838878</v>
      </c>
      <c r="H14" s="44">
        <v>233.20161667228996</v>
      </c>
      <c r="I14" s="44">
        <v>4.3580936282200007</v>
      </c>
      <c r="J14" s="44">
        <v>5.3769885518300011</v>
      </c>
      <c r="K14" s="44">
        <v>116.65214616985</v>
      </c>
      <c r="L14" s="44">
        <v>561.18548127219003</v>
      </c>
      <c r="M14" s="44">
        <v>232.31563400394</v>
      </c>
      <c r="N14" s="44">
        <v>184.75042264417999</v>
      </c>
      <c r="O14" s="44">
        <v>137.71790701594998</v>
      </c>
      <c r="P14" s="44">
        <v>363.77191820459007</v>
      </c>
      <c r="Q14" s="44">
        <v>611.0212944172647</v>
      </c>
      <c r="R14" s="44">
        <v>766.03037508258899</v>
      </c>
      <c r="S14" s="44">
        <v>275.53697178455798</v>
      </c>
      <c r="T14" s="44">
        <v>256.96166975363002</v>
      </c>
      <c r="U14" s="44">
        <v>166.83191701203998</v>
      </c>
      <c r="V14" s="44">
        <v>31.997940057399997</v>
      </c>
      <c r="W14" s="44">
        <v>304.00776226599999</v>
      </c>
      <c r="X14" s="44">
        <v>1.04327358603</v>
      </c>
      <c r="Y14" s="44">
        <v>4.3022338494200003</v>
      </c>
      <c r="Z14" s="44">
        <v>1.2232636799400001</v>
      </c>
      <c r="AA14" s="44">
        <v>20.411992721599997</v>
      </c>
    </row>
    <row r="15" spans="3:27" x14ac:dyDescent="0.2">
      <c r="C15" s="58" t="s">
        <v>171</v>
      </c>
      <c r="D15" s="45">
        <v>0.57128527227000003</v>
      </c>
      <c r="E15" s="45">
        <v>5.7452288707299992</v>
      </c>
      <c r="F15" s="45">
        <v>1.1763099293099999</v>
      </c>
      <c r="G15" s="45">
        <v>5.7841799730000004E-2</v>
      </c>
      <c r="H15" s="45">
        <v>1.1498234780900001</v>
      </c>
      <c r="I15" s="45">
        <v>0.18487911400999998</v>
      </c>
      <c r="J15" s="45">
        <v>0.60951207263999996</v>
      </c>
      <c r="K15" s="45">
        <v>2.8958425824000003</v>
      </c>
      <c r="L15" s="45">
        <v>2.1111475892399998</v>
      </c>
      <c r="M15" s="45">
        <v>0.55157782701000002</v>
      </c>
      <c r="N15" s="45">
        <v>5.2783354758499996</v>
      </c>
      <c r="O15" s="45">
        <v>17.301121907699997</v>
      </c>
      <c r="P15" s="45">
        <v>7.0121432432499997</v>
      </c>
      <c r="Q15" s="45">
        <v>9.1371908467700003</v>
      </c>
      <c r="R15" s="45">
        <v>15.665537472739995</v>
      </c>
      <c r="S15" s="45">
        <v>9.2573947481999994</v>
      </c>
      <c r="T15" s="45">
        <v>15.273003158770003</v>
      </c>
      <c r="U15" s="45">
        <v>13.77941546245</v>
      </c>
      <c r="V15" s="45">
        <v>22.42262228213</v>
      </c>
      <c r="W15" s="45">
        <v>13.162300983290001</v>
      </c>
      <c r="X15" s="45">
        <v>14.056632578259999</v>
      </c>
      <c r="Y15" s="45">
        <v>7.4758666618199996</v>
      </c>
      <c r="Z15" s="45">
        <v>5.3470343814700003</v>
      </c>
      <c r="AA15" s="45">
        <v>11.71810935764</v>
      </c>
    </row>
    <row r="16" spans="3:27" x14ac:dyDescent="0.2">
      <c r="C16" s="57" t="s">
        <v>172</v>
      </c>
      <c r="D16" s="44">
        <v>63.891938170650015</v>
      </c>
      <c r="E16" s="44">
        <v>22.349309076669996</v>
      </c>
      <c r="F16" s="44">
        <v>43.584960390820001</v>
      </c>
      <c r="G16" s="44">
        <v>46.752555596650005</v>
      </c>
      <c r="H16" s="44">
        <v>20.615613851420001</v>
      </c>
      <c r="I16" s="44">
        <v>15.17045152337</v>
      </c>
      <c r="J16" s="44">
        <v>20.573982842700001</v>
      </c>
      <c r="K16" s="44">
        <v>63.583608078099999</v>
      </c>
      <c r="L16" s="44">
        <v>57.739138952289998</v>
      </c>
      <c r="M16" s="44">
        <v>62.165636616550003</v>
      </c>
      <c r="N16" s="44">
        <v>52.980708626830001</v>
      </c>
      <c r="O16" s="44">
        <v>80.294983716250002</v>
      </c>
      <c r="P16" s="44">
        <v>76.770356632239995</v>
      </c>
      <c r="Q16" s="44">
        <v>97.657520608870001</v>
      </c>
      <c r="R16" s="44">
        <v>92.051027586629999</v>
      </c>
      <c r="S16" s="44">
        <v>147.89883921992998</v>
      </c>
      <c r="T16" s="44">
        <v>191.83802639362</v>
      </c>
      <c r="U16" s="44">
        <v>281.34652433598001</v>
      </c>
      <c r="V16" s="44">
        <v>12.351597797409999</v>
      </c>
      <c r="W16" s="44">
        <v>18.822486591560001</v>
      </c>
      <c r="X16" s="44">
        <v>10.075766556620001</v>
      </c>
      <c r="Y16" s="44">
        <v>5.2235237485899999</v>
      </c>
      <c r="Z16" s="44">
        <v>6.8017337013500008</v>
      </c>
      <c r="AA16" s="44">
        <v>6.8925299154299999</v>
      </c>
    </row>
    <row r="17" spans="3:27" x14ac:dyDescent="0.2">
      <c r="C17" s="58" t="s">
        <v>61</v>
      </c>
      <c r="D17" s="45">
        <v>1417.5681494346006</v>
      </c>
      <c r="E17" s="45">
        <v>448.20359232740998</v>
      </c>
      <c r="F17" s="45">
        <v>22.717225170590005</v>
      </c>
      <c r="G17" s="45">
        <v>26.540422691</v>
      </c>
      <c r="H17" s="45">
        <v>76.776058915280032</v>
      </c>
      <c r="I17" s="45">
        <v>87.59200012254</v>
      </c>
      <c r="J17" s="45">
        <v>75.02526804195999</v>
      </c>
      <c r="K17" s="45">
        <v>282.39544152977993</v>
      </c>
      <c r="L17" s="45">
        <v>289.98525662964994</v>
      </c>
      <c r="M17" s="45">
        <v>284.44114003912006</v>
      </c>
      <c r="N17" s="45">
        <v>678.10501747407011</v>
      </c>
      <c r="O17" s="45">
        <v>1250.0205845225701</v>
      </c>
      <c r="P17" s="45">
        <v>2128.9947685050001</v>
      </c>
      <c r="Q17" s="45">
        <v>4393.9455299676101</v>
      </c>
      <c r="R17" s="45">
        <v>1375.1566067148099</v>
      </c>
      <c r="S17" s="45">
        <v>1603.7099702918201</v>
      </c>
      <c r="T17" s="45">
        <v>69.915910298069974</v>
      </c>
      <c r="U17" s="45">
        <v>500.26457857142992</v>
      </c>
      <c r="V17" s="45">
        <v>8.8421164439899975</v>
      </c>
      <c r="W17" s="45">
        <v>25.829067801970002</v>
      </c>
      <c r="X17" s="45">
        <v>3.6120221669500001</v>
      </c>
      <c r="Y17" s="45">
        <v>47.54704973642</v>
      </c>
      <c r="Z17" s="45">
        <v>9.9708811201999996</v>
      </c>
      <c r="AA17" s="45">
        <v>18.918345420140003</v>
      </c>
    </row>
    <row r="18" spans="3:27" x14ac:dyDescent="0.2">
      <c r="C18" s="57" t="s">
        <v>243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>
        <v>72.713952908239989</v>
      </c>
    </row>
    <row r="19" spans="3:27" x14ac:dyDescent="0.2">
      <c r="C19" s="58" t="s">
        <v>173</v>
      </c>
      <c r="D19" s="45">
        <v>104.57242654896</v>
      </c>
      <c r="E19" s="45">
        <v>14.673066857679997</v>
      </c>
      <c r="F19" s="45">
        <v>12.66519292938</v>
      </c>
      <c r="G19" s="45">
        <v>51.57321963311</v>
      </c>
      <c r="H19" s="45">
        <v>55.229510396510001</v>
      </c>
      <c r="I19" s="45">
        <v>10.43541494732</v>
      </c>
      <c r="J19" s="45">
        <v>153.90512100795002</v>
      </c>
      <c r="K19" s="45">
        <v>543.75124317699988</v>
      </c>
      <c r="L19" s="45">
        <v>304.23168517140994</v>
      </c>
      <c r="M19" s="45">
        <v>405.53952749244996</v>
      </c>
      <c r="N19" s="45">
        <v>252.43607274788002</v>
      </c>
      <c r="O19" s="45">
        <v>408.53627285734996</v>
      </c>
      <c r="P19" s="45">
        <v>933.87851159989964</v>
      </c>
      <c r="Q19" s="45">
        <v>568.23399384083996</v>
      </c>
      <c r="R19" s="45">
        <v>308.43678868873997</v>
      </c>
      <c r="S19" s="45">
        <v>345.15401913734001</v>
      </c>
      <c r="T19" s="45">
        <v>545.92701008755</v>
      </c>
      <c r="U19" s="45">
        <v>875.58628804825037</v>
      </c>
      <c r="V19" s="45">
        <v>22.52960183807</v>
      </c>
      <c r="W19" s="45">
        <v>56.597868580229999</v>
      </c>
      <c r="X19" s="45">
        <v>37.02178487215</v>
      </c>
      <c r="Y19" s="45">
        <v>100.1899861957</v>
      </c>
      <c r="Z19" s="45">
        <v>66.724839644810004</v>
      </c>
      <c r="AA19" s="45">
        <v>13.02628259416</v>
      </c>
    </row>
    <row r="20" spans="3:27" x14ac:dyDescent="0.2">
      <c r="C20" s="57" t="s">
        <v>174</v>
      </c>
      <c r="D20" s="44">
        <v>4.7698996853199995</v>
      </c>
      <c r="E20" s="44">
        <v>0.84129804340000014</v>
      </c>
      <c r="F20" s="44">
        <v>2.8154876210399999</v>
      </c>
      <c r="G20" s="44">
        <v>0.88015613116000013</v>
      </c>
      <c r="H20" s="44">
        <v>0.59714945151999999</v>
      </c>
      <c r="I20" s="44">
        <v>3.4178209236699999</v>
      </c>
      <c r="J20" s="44">
        <v>0.91251001097000006</v>
      </c>
      <c r="K20" s="44">
        <v>16.535517320229999</v>
      </c>
      <c r="L20" s="44">
        <v>12.435184024359998</v>
      </c>
      <c r="M20" s="44">
        <v>9.9824986761499996</v>
      </c>
      <c r="N20" s="44">
        <v>5.1276187954400019</v>
      </c>
      <c r="O20" s="44">
        <v>10.491523508679998</v>
      </c>
      <c r="P20" s="44">
        <v>17.480485002579993</v>
      </c>
      <c r="Q20" s="44">
        <v>23.159052477470002</v>
      </c>
      <c r="R20" s="44">
        <v>73.424955293050004</v>
      </c>
      <c r="S20" s="44">
        <v>42.550801817989999</v>
      </c>
      <c r="T20" s="44">
        <v>24.652827341190001</v>
      </c>
      <c r="U20" s="44">
        <v>51.773221193879998</v>
      </c>
      <c r="V20" s="44">
        <v>1.3575786775300001</v>
      </c>
      <c r="W20" s="44">
        <v>0.30845865348999996</v>
      </c>
      <c r="X20" s="44">
        <v>1.46479999399</v>
      </c>
      <c r="Y20" s="44">
        <v>3.2712597365500002</v>
      </c>
      <c r="Z20" s="44">
        <v>0.71114430828000008</v>
      </c>
      <c r="AA20" s="44">
        <v>2.8478545468699998</v>
      </c>
    </row>
    <row r="21" spans="3:27" x14ac:dyDescent="0.2">
      <c r="C21" s="58" t="s">
        <v>62</v>
      </c>
      <c r="D21" s="45">
        <v>5.6056951498200007</v>
      </c>
      <c r="E21" s="45">
        <v>1.8328331629400001</v>
      </c>
      <c r="F21" s="45">
        <v>2.0838244551700003</v>
      </c>
      <c r="G21" s="45">
        <v>2.3469775027999997</v>
      </c>
      <c r="H21" s="45">
        <v>3.9965658153400003</v>
      </c>
      <c r="I21" s="45">
        <v>1.6884009322</v>
      </c>
      <c r="J21" s="45">
        <v>1.8958011152599998</v>
      </c>
      <c r="K21" s="45">
        <v>5.64105192332</v>
      </c>
      <c r="L21" s="45">
        <v>16.41564814993</v>
      </c>
      <c r="M21" s="45">
        <v>10.348043547790001</v>
      </c>
      <c r="N21" s="45">
        <v>7.5887319671800046</v>
      </c>
      <c r="O21" s="45">
        <v>4.3812444473000003</v>
      </c>
      <c r="P21" s="45">
        <v>10.100868646750003</v>
      </c>
      <c r="Q21" s="45">
        <v>9.5188027943799991</v>
      </c>
      <c r="R21" s="45">
        <v>5.8517398382100003</v>
      </c>
      <c r="S21" s="45">
        <v>4.28490725169</v>
      </c>
      <c r="T21" s="45">
        <v>4.23867460543</v>
      </c>
      <c r="U21" s="45">
        <v>3.5930562907899981</v>
      </c>
      <c r="V21" s="45">
        <v>1.270806E-3</v>
      </c>
      <c r="W21" s="45">
        <v>0.3596024075</v>
      </c>
      <c r="X21" s="45">
        <v>0</v>
      </c>
      <c r="Y21" s="45">
        <v>0</v>
      </c>
      <c r="Z21" s="45">
        <v>1.6647373132999999</v>
      </c>
      <c r="AA21" s="45">
        <v>1.99542138293</v>
      </c>
    </row>
    <row r="22" spans="3:27" x14ac:dyDescent="0.2">
      <c r="C22" s="57" t="s">
        <v>63</v>
      </c>
      <c r="D22" s="44">
        <v>88.124147029440024</v>
      </c>
      <c r="E22" s="44">
        <v>30.245625702249995</v>
      </c>
      <c r="F22" s="44">
        <v>39.801421390290002</v>
      </c>
      <c r="G22" s="44">
        <v>37.34695816543001</v>
      </c>
      <c r="H22" s="44">
        <v>55.051423300349995</v>
      </c>
      <c r="I22" s="44">
        <v>49.783013410139993</v>
      </c>
      <c r="J22" s="44">
        <v>55.436894454630007</v>
      </c>
      <c r="K22" s="44">
        <v>42.757169282130022</v>
      </c>
      <c r="L22" s="44">
        <v>311.38601015767006</v>
      </c>
      <c r="M22" s="44">
        <v>184.84703019326</v>
      </c>
      <c r="N22" s="44">
        <v>713.87094618599997</v>
      </c>
      <c r="O22" s="44">
        <v>2488.4874426386405</v>
      </c>
      <c r="P22" s="44">
        <v>142.81284541759999</v>
      </c>
      <c r="Q22" s="44">
        <v>251.14907723387006</v>
      </c>
      <c r="R22" s="44">
        <v>377.24675685092137</v>
      </c>
      <c r="S22" s="44">
        <v>411.54152771336805</v>
      </c>
      <c r="T22" s="44">
        <v>463.83158674414329</v>
      </c>
      <c r="U22" s="44">
        <v>758.82012770033987</v>
      </c>
      <c r="V22" s="44">
        <v>9.24807753268</v>
      </c>
      <c r="W22" s="44">
        <v>15.235317538489999</v>
      </c>
      <c r="X22" s="44">
        <v>4.8121395052500002</v>
      </c>
      <c r="Y22" s="44">
        <v>30.458323733020006</v>
      </c>
      <c r="Z22" s="44">
        <v>36.813298687029999</v>
      </c>
      <c r="AA22" s="44">
        <v>34.435788917780002</v>
      </c>
    </row>
    <row r="23" spans="3:27" x14ac:dyDescent="0.2">
      <c r="C23" s="58" t="s">
        <v>175</v>
      </c>
      <c r="D23" s="45">
        <v>50.747061709760004</v>
      </c>
      <c r="E23" s="45">
        <v>13.234566559759998</v>
      </c>
      <c r="F23" s="45">
        <v>32.566217674960001</v>
      </c>
      <c r="G23" s="45">
        <v>38.867342739399994</v>
      </c>
      <c r="H23" s="45">
        <v>181.41111405555003</v>
      </c>
      <c r="I23" s="45">
        <v>33.003696073230003</v>
      </c>
      <c r="J23" s="45">
        <v>8.5953068901300007</v>
      </c>
      <c r="K23" s="45">
        <v>106.75290148561</v>
      </c>
      <c r="L23" s="45">
        <v>62.841445548539994</v>
      </c>
      <c r="M23" s="45">
        <v>13.347575916009998</v>
      </c>
      <c r="N23" s="45">
        <v>13.001741138720002</v>
      </c>
      <c r="O23" s="45">
        <v>34.137093651370002</v>
      </c>
      <c r="P23" s="45">
        <v>165.89397963027997</v>
      </c>
      <c r="Q23" s="45">
        <v>304.34986707002003</v>
      </c>
      <c r="R23" s="45">
        <v>272.83944369028001</v>
      </c>
      <c r="S23" s="45">
        <v>151.89178638810003</v>
      </c>
      <c r="T23" s="45">
        <v>65.091066414409994</v>
      </c>
      <c r="U23" s="45">
        <v>304.62661870748997</v>
      </c>
      <c r="V23" s="45">
        <v>22.775150594189999</v>
      </c>
      <c r="W23" s="45">
        <v>25.921049659520001</v>
      </c>
      <c r="X23" s="45">
        <v>13.089595637869998</v>
      </c>
      <c r="Y23" s="45">
        <v>21.000420905910001</v>
      </c>
      <c r="Z23" s="45">
        <v>14.34260893547</v>
      </c>
      <c r="AA23" s="45">
        <v>94.25821866452003</v>
      </c>
    </row>
    <row r="24" spans="3:27" x14ac:dyDescent="0.2">
      <c r="C24" s="57" t="s">
        <v>64</v>
      </c>
      <c r="D24" s="44">
        <v>20.685514056599999</v>
      </c>
      <c r="E24" s="44">
        <v>20.565346491830002</v>
      </c>
      <c r="F24" s="44">
        <v>20.074924714950004</v>
      </c>
      <c r="G24" s="44">
        <v>19.307495515740001</v>
      </c>
      <c r="H24" s="44">
        <v>13.632136046800003</v>
      </c>
      <c r="I24" s="44">
        <v>7.0633500107599998</v>
      </c>
      <c r="J24" s="44">
        <v>12.565613989259999</v>
      </c>
      <c r="K24" s="44">
        <v>22.732762861890002</v>
      </c>
      <c r="L24" s="44">
        <v>9.7973826869899998</v>
      </c>
      <c r="M24" s="44">
        <v>11.518612201420002</v>
      </c>
      <c r="N24" s="44">
        <v>22.072506235999999</v>
      </c>
      <c r="O24" s="44">
        <v>16.158308829159999</v>
      </c>
      <c r="P24" s="44">
        <v>37.287400458849966</v>
      </c>
      <c r="Q24" s="44">
        <v>52.298523551820004</v>
      </c>
      <c r="R24" s="44">
        <v>55.280818401310007</v>
      </c>
      <c r="S24" s="44">
        <v>93.028672470049997</v>
      </c>
      <c r="T24" s="44">
        <v>64.083575875809998</v>
      </c>
      <c r="U24" s="44">
        <v>60.979775305089994</v>
      </c>
      <c r="V24" s="44">
        <v>9.9368032566299984</v>
      </c>
      <c r="W24" s="44">
        <v>2.7390624523299998</v>
      </c>
      <c r="X24" s="44">
        <v>24.577339693439999</v>
      </c>
      <c r="Y24" s="44">
        <v>32.133073869690001</v>
      </c>
      <c r="Z24" s="44">
        <v>33.550947143020004</v>
      </c>
      <c r="AA24" s="44">
        <v>21.664175057200001</v>
      </c>
    </row>
    <row r="25" spans="3:27" x14ac:dyDescent="0.2">
      <c r="C25" s="58" t="s">
        <v>176</v>
      </c>
      <c r="D25" s="45">
        <v>4.8353151943000006</v>
      </c>
      <c r="E25" s="45">
        <v>17.671638606999998</v>
      </c>
      <c r="F25" s="45">
        <v>2.5847573972700002</v>
      </c>
      <c r="G25" s="45">
        <v>0.33995391696000005</v>
      </c>
      <c r="H25" s="45">
        <v>20.348364356200001</v>
      </c>
      <c r="I25" s="45">
        <v>0.51655725877999992</v>
      </c>
      <c r="J25" s="45">
        <v>4.14076558962</v>
      </c>
      <c r="K25" s="45">
        <v>82.59582570084001</v>
      </c>
      <c r="L25" s="45">
        <v>41.337330096739997</v>
      </c>
      <c r="M25" s="45">
        <v>62.272318792419988</v>
      </c>
      <c r="N25" s="45">
        <v>137.60603552779997</v>
      </c>
      <c r="O25" s="45">
        <v>47.17840390656</v>
      </c>
      <c r="P25" s="45">
        <v>21.123442842470006</v>
      </c>
      <c r="Q25" s="45">
        <v>20.035897257190001</v>
      </c>
      <c r="R25" s="45">
        <v>35.31090717843</v>
      </c>
      <c r="S25" s="45">
        <v>80.448646058992495</v>
      </c>
      <c r="T25" s="45">
        <v>113.03651596093</v>
      </c>
      <c r="U25" s="45">
        <v>134.77254244598001</v>
      </c>
      <c r="V25" s="45">
        <v>8.805289364290001</v>
      </c>
      <c r="W25" s="45">
        <v>3.1899302422799996</v>
      </c>
      <c r="X25" s="45">
        <v>15.740101194139999</v>
      </c>
      <c r="Y25" s="45">
        <v>11.289836605880001</v>
      </c>
      <c r="Z25" s="45">
        <v>17.338588137169999</v>
      </c>
      <c r="AA25" s="45">
        <v>12.767774909320002</v>
      </c>
    </row>
    <row r="26" spans="3:27" x14ac:dyDescent="0.2">
      <c r="C26" s="57" t="s">
        <v>177</v>
      </c>
      <c r="D26" s="44">
        <v>242.15454058035002</v>
      </c>
      <c r="E26" s="44">
        <v>78.431785798020002</v>
      </c>
      <c r="F26" s="44">
        <v>11.489451255899999</v>
      </c>
      <c r="G26" s="44">
        <v>2.1407594422499998</v>
      </c>
      <c r="H26" s="44">
        <v>93.979480481699994</v>
      </c>
      <c r="I26" s="44">
        <v>39.915994595000001</v>
      </c>
      <c r="J26" s="44">
        <v>1.012434904</v>
      </c>
      <c r="K26" s="44">
        <v>28.312249383149997</v>
      </c>
      <c r="L26" s="44">
        <v>32.827157862159993</v>
      </c>
      <c r="M26" s="44">
        <v>14.623076241780002</v>
      </c>
      <c r="N26" s="44">
        <v>1.6334813775000256</v>
      </c>
      <c r="O26" s="44">
        <v>31.987494411809998</v>
      </c>
      <c r="P26" s="44">
        <v>512.94343555275998</v>
      </c>
      <c r="Q26" s="44">
        <v>166.1785709590861</v>
      </c>
      <c r="R26" s="44">
        <v>253.05931543829001</v>
      </c>
      <c r="S26" s="44">
        <v>202.26822600945997</v>
      </c>
      <c r="T26" s="44">
        <v>226.07929979546</v>
      </c>
      <c r="U26" s="44">
        <v>185.39596253183998</v>
      </c>
      <c r="V26" s="44">
        <v>0.37050713505999999</v>
      </c>
      <c r="W26" s="44">
        <v>9.7886008010700003</v>
      </c>
      <c r="X26" s="44">
        <v>3.1458445357000002</v>
      </c>
      <c r="Y26" s="44">
        <v>7.2155244810300001</v>
      </c>
      <c r="Z26" s="44">
        <v>8.4420902412899999</v>
      </c>
      <c r="AA26" s="44">
        <v>22.10029388113</v>
      </c>
    </row>
    <row r="27" spans="3:27" x14ac:dyDescent="0.2">
      <c r="C27" s="58" t="s">
        <v>65</v>
      </c>
      <c r="D27" s="45">
        <v>41.583820006000003</v>
      </c>
      <c r="E27" s="45">
        <v>4.9335130332800006</v>
      </c>
      <c r="F27" s="45">
        <v>5.8170104609099997</v>
      </c>
      <c r="G27" s="45">
        <v>23.290757094050001</v>
      </c>
      <c r="H27" s="45">
        <v>6.5806881975899989</v>
      </c>
      <c r="I27" s="45">
        <v>17.09841152017</v>
      </c>
      <c r="J27" s="45">
        <v>3.9859314741000005</v>
      </c>
      <c r="K27" s="45">
        <v>23.685700812490001</v>
      </c>
      <c r="L27" s="45">
        <v>31.411297605560002</v>
      </c>
      <c r="M27" s="45">
        <v>29.32978939889</v>
      </c>
      <c r="N27" s="45">
        <v>8.8704786697000007</v>
      </c>
      <c r="O27" s="45">
        <v>25.259275662659995</v>
      </c>
      <c r="P27" s="45">
        <v>122.2781194132001</v>
      </c>
      <c r="Q27" s="45">
        <v>91.551055635819992</v>
      </c>
      <c r="R27" s="45">
        <v>120.57433737129</v>
      </c>
      <c r="S27" s="45">
        <v>186.85871615732</v>
      </c>
      <c r="T27" s="45">
        <v>229.97317157308993</v>
      </c>
      <c r="U27" s="45">
        <v>228.09894065006998</v>
      </c>
      <c r="V27" s="45">
        <v>40.0309155124</v>
      </c>
      <c r="W27" s="45">
        <v>73.001809274309991</v>
      </c>
      <c r="X27" s="45">
        <v>26.10220411889</v>
      </c>
      <c r="Y27" s="45">
        <v>31.380348790949999</v>
      </c>
      <c r="Z27" s="45">
        <v>36.54686870897001</v>
      </c>
      <c r="AA27" s="45">
        <v>12.967669093369997</v>
      </c>
    </row>
    <row r="28" spans="3:27" x14ac:dyDescent="0.2">
      <c r="C28" s="57" t="s">
        <v>178</v>
      </c>
      <c r="D28" s="44">
        <v>29.158237931310001</v>
      </c>
      <c r="E28" s="44">
        <v>7.8387128270000002</v>
      </c>
      <c r="F28" s="44">
        <v>0.59173627100000004</v>
      </c>
      <c r="G28" s="44">
        <v>7.2706419607799999</v>
      </c>
      <c r="H28" s="44">
        <v>2.2260109725000001</v>
      </c>
      <c r="I28" s="44">
        <v>2.269391792</v>
      </c>
      <c r="J28" s="44">
        <v>9.7190398064300005</v>
      </c>
      <c r="K28" s="44">
        <v>18.606921615000001</v>
      </c>
      <c r="L28" s="44">
        <v>35.886335062000001</v>
      </c>
      <c r="M28" s="44">
        <v>60.69640774562</v>
      </c>
      <c r="N28" s="44">
        <v>9.0303422280000003</v>
      </c>
      <c r="O28" s="44">
        <v>35.579561798180002</v>
      </c>
      <c r="P28" s="44">
        <v>14.201174566830025</v>
      </c>
      <c r="Q28" s="44">
        <v>30.15342271119</v>
      </c>
      <c r="R28" s="44">
        <v>32.285779422959997</v>
      </c>
      <c r="S28" s="44">
        <v>35.73321545244</v>
      </c>
      <c r="T28" s="44">
        <v>39.329424987000003</v>
      </c>
      <c r="U28" s="44">
        <v>45.355319580929979</v>
      </c>
      <c r="V28" s="44">
        <v>4.4331111869999997</v>
      </c>
      <c r="W28" s="44">
        <v>13.04386371585</v>
      </c>
      <c r="X28" s="44">
        <v>8.6041528097099995</v>
      </c>
      <c r="Y28" s="44">
        <v>5.4260420685100001</v>
      </c>
      <c r="Z28" s="44">
        <v>3.286630358</v>
      </c>
      <c r="AA28" s="44">
        <v>15.09861206011</v>
      </c>
    </row>
    <row r="29" spans="3:27" x14ac:dyDescent="0.2">
      <c r="C29" s="58" t="s">
        <v>66</v>
      </c>
      <c r="D29" s="45">
        <v>6.3734108914099998</v>
      </c>
      <c r="E29" s="45">
        <v>0.33614304020999997</v>
      </c>
      <c r="F29" s="45">
        <v>18.160828581760001</v>
      </c>
      <c r="G29" s="45">
        <v>1.8753972452700001</v>
      </c>
      <c r="H29" s="45">
        <v>0.95908717580999991</v>
      </c>
      <c r="I29" s="45">
        <v>0.32403770516000002</v>
      </c>
      <c r="J29" s="45">
        <v>2.17219443217</v>
      </c>
      <c r="K29" s="45">
        <v>4.8631958506500004</v>
      </c>
      <c r="L29" s="45">
        <v>2.8099412944799997</v>
      </c>
      <c r="M29" s="45">
        <v>6.8121964375400008</v>
      </c>
      <c r="N29" s="45">
        <v>2.813051827869999</v>
      </c>
      <c r="O29" s="45">
        <v>9.3063021427518304</v>
      </c>
      <c r="P29" s="45">
        <v>26.99835025758</v>
      </c>
      <c r="Q29" s="45">
        <v>50.375420521892508</v>
      </c>
      <c r="R29" s="45">
        <v>8.4731243812399999</v>
      </c>
      <c r="S29" s="45">
        <v>14.787730367709434</v>
      </c>
      <c r="T29" s="45">
        <v>28.439887448119009</v>
      </c>
      <c r="U29" s="45">
        <v>38.251124618199995</v>
      </c>
      <c r="V29" s="45">
        <v>13.235829810039998</v>
      </c>
      <c r="W29" s="45">
        <v>20.800791554769997</v>
      </c>
      <c r="X29" s="45">
        <v>1.2935086339599999</v>
      </c>
      <c r="Y29" s="45">
        <v>3.4130934526000001</v>
      </c>
      <c r="Z29" s="45">
        <v>0.8344757396600001</v>
      </c>
      <c r="AA29" s="45">
        <v>4.8130335206300003</v>
      </c>
    </row>
    <row r="30" spans="3:27" x14ac:dyDescent="0.2">
      <c r="C30" s="57" t="s">
        <v>179</v>
      </c>
      <c r="D30" s="44">
        <v>287.11485280451996</v>
      </c>
      <c r="E30" s="44">
        <v>46.706230880940005</v>
      </c>
      <c r="F30" s="44">
        <v>51.1788909068</v>
      </c>
      <c r="G30" s="44">
        <v>17.120995646919997</v>
      </c>
      <c r="H30" s="44">
        <v>16.056241127669999</v>
      </c>
      <c r="I30" s="44">
        <v>7.3145326734700005</v>
      </c>
      <c r="J30" s="44">
        <v>481.05753373714003</v>
      </c>
      <c r="K30" s="44">
        <v>433.55208460043002</v>
      </c>
      <c r="L30" s="44">
        <v>639.41547769552005</v>
      </c>
      <c r="M30" s="44">
        <v>1882.2818556233899</v>
      </c>
      <c r="N30" s="44">
        <v>3544.4102490795594</v>
      </c>
      <c r="O30" s="44">
        <v>4531.4776840449304</v>
      </c>
      <c r="P30" s="44">
        <v>5169.5742116627189</v>
      </c>
      <c r="Q30" s="44">
        <v>2020.5461352967957</v>
      </c>
      <c r="R30" s="44">
        <v>3030.5245864735302</v>
      </c>
      <c r="S30" s="44">
        <v>650.80887941023093</v>
      </c>
      <c r="T30" s="44">
        <v>283.92660081674995</v>
      </c>
      <c r="U30" s="44">
        <v>439.09995814279011</v>
      </c>
      <c r="V30" s="44">
        <v>32.145864722799999</v>
      </c>
      <c r="W30" s="44">
        <v>25.36940172489</v>
      </c>
      <c r="X30" s="44">
        <v>18.201422008350001</v>
      </c>
      <c r="Y30" s="44">
        <v>25.93000389657</v>
      </c>
      <c r="Z30" s="44">
        <v>31.784409690800008</v>
      </c>
      <c r="AA30" s="44">
        <v>50.182710025810003</v>
      </c>
    </row>
    <row r="31" spans="3:27" ht="22.5" x14ac:dyDescent="0.2">
      <c r="C31" s="62" t="s">
        <v>204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>
        <v>0.22958274949999999</v>
      </c>
      <c r="W31" s="45">
        <v>1.8912296389099998</v>
      </c>
      <c r="X31" s="45">
        <v>3.6968827316999997</v>
      </c>
      <c r="Y31" s="45">
        <v>2.9700073761899999</v>
      </c>
      <c r="Z31" s="45">
        <v>2.7402466616999996</v>
      </c>
      <c r="AA31" s="45">
        <v>8.3357676437599988</v>
      </c>
    </row>
    <row r="32" spans="3:27" ht="22.5" x14ac:dyDescent="0.2">
      <c r="C32" s="63" t="s">
        <v>180</v>
      </c>
      <c r="D32" s="44">
        <v>24.3018789849</v>
      </c>
      <c r="E32" s="44">
        <v>16.309162813</v>
      </c>
      <c r="F32" s="44">
        <v>6.0894720900000001</v>
      </c>
      <c r="G32" s="44">
        <v>2.3095215478699997</v>
      </c>
      <c r="H32" s="44">
        <v>1.989566269</v>
      </c>
      <c r="I32" s="44">
        <v>0.77348012700000002</v>
      </c>
      <c r="J32" s="44">
        <v>31.772730249999999</v>
      </c>
      <c r="K32" s="44">
        <v>46.968549098400004</v>
      </c>
      <c r="L32" s="44">
        <v>133.79941028499999</v>
      </c>
      <c r="M32" s="44">
        <v>143.31008812810998</v>
      </c>
      <c r="N32" s="44">
        <v>293.93577473077994</v>
      </c>
      <c r="O32" s="44">
        <v>204.08488028205997</v>
      </c>
      <c r="P32" s="44">
        <v>517.0995613685601</v>
      </c>
      <c r="Q32" s="44">
        <v>223.25274688949997</v>
      </c>
      <c r="R32" s="44">
        <v>299.70065082114002</v>
      </c>
      <c r="S32" s="44">
        <v>179.43169491409003</v>
      </c>
      <c r="T32" s="44">
        <v>141.72933397266999</v>
      </c>
      <c r="U32" s="44">
        <v>157.54043521450004</v>
      </c>
      <c r="V32" s="44">
        <v>42.550526596179999</v>
      </c>
      <c r="W32" s="44">
        <v>126.25036799636</v>
      </c>
      <c r="X32" s="44">
        <v>268.16809179950002</v>
      </c>
      <c r="Y32" s="44">
        <v>74.922689104089997</v>
      </c>
      <c r="Z32" s="44">
        <v>125.74739772197999</v>
      </c>
      <c r="AA32" s="44">
        <v>124.75401449068002</v>
      </c>
    </row>
    <row r="33" spans="3:30" x14ac:dyDescent="0.2">
      <c r="C33" s="58" t="s">
        <v>67</v>
      </c>
      <c r="D33" s="45">
        <v>245.65325154358996</v>
      </c>
      <c r="E33" s="45">
        <v>118.13753733398997</v>
      </c>
      <c r="F33" s="45">
        <v>179.26246718058002</v>
      </c>
      <c r="G33" s="45">
        <v>52.619071978710004</v>
      </c>
      <c r="H33" s="45">
        <v>19.659546489909996</v>
      </c>
      <c r="I33" s="45">
        <v>46.449960288850001</v>
      </c>
      <c r="J33" s="45">
        <v>82.471097313149997</v>
      </c>
      <c r="K33" s="45">
        <v>468.58417426586999</v>
      </c>
      <c r="L33" s="45">
        <v>278.17776800294996</v>
      </c>
      <c r="M33" s="45">
        <v>588.44946744265008</v>
      </c>
      <c r="N33" s="45">
        <v>384.81157134689988</v>
      </c>
      <c r="O33" s="45">
        <v>658.51876097596983</v>
      </c>
      <c r="P33" s="45">
        <v>1259.2400003776604</v>
      </c>
      <c r="Q33" s="45">
        <v>1931.4517677274653</v>
      </c>
      <c r="R33" s="45">
        <v>891.0146461978801</v>
      </c>
      <c r="S33" s="45">
        <v>958.7668355595398</v>
      </c>
      <c r="T33" s="45">
        <v>1308.3467069150902</v>
      </c>
      <c r="U33" s="45">
        <v>827.08536816938999</v>
      </c>
      <c r="V33" s="45">
        <v>105.71751266894</v>
      </c>
      <c r="W33" s="45">
        <v>173.06449652555006</v>
      </c>
      <c r="X33" s="45">
        <v>245.36711218934002</v>
      </c>
      <c r="Y33" s="45">
        <v>307.76563522229003</v>
      </c>
      <c r="Z33" s="45">
        <v>230.14200498638002</v>
      </c>
      <c r="AA33" s="45">
        <v>152.32531872620999</v>
      </c>
    </row>
    <row r="34" spans="3:30" x14ac:dyDescent="0.2">
      <c r="C34" s="57" t="s">
        <v>68</v>
      </c>
      <c r="D34" s="44">
        <v>38.838686680000002</v>
      </c>
      <c r="E34" s="44">
        <v>1.28146741206</v>
      </c>
      <c r="F34" s="44">
        <v>6.3843995507700004</v>
      </c>
      <c r="G34" s="44">
        <v>2.54191246813</v>
      </c>
      <c r="H34" s="44">
        <v>2.4237374585000002</v>
      </c>
      <c r="I34" s="44">
        <v>18.561497510349998</v>
      </c>
      <c r="J34" s="44">
        <v>20.880768678250003</v>
      </c>
      <c r="K34" s="44">
        <v>49.276972196000003</v>
      </c>
      <c r="L34" s="44">
        <v>186.28310444320002</v>
      </c>
      <c r="M34" s="44">
        <v>410.01114704075002</v>
      </c>
      <c r="N34" s="44">
        <v>130.704066826</v>
      </c>
      <c r="O34" s="44">
        <v>169.74665103500001</v>
      </c>
      <c r="P34" s="44">
        <v>927.18792159097995</v>
      </c>
      <c r="Q34" s="44">
        <v>1465.4010295648097</v>
      </c>
      <c r="R34" s="44">
        <v>1438.70304061159</v>
      </c>
      <c r="S34" s="44">
        <v>1675.8500559428599</v>
      </c>
      <c r="T34" s="44">
        <v>1106.4788774435701</v>
      </c>
      <c r="U34" s="44">
        <v>1476.4431609926398</v>
      </c>
      <c r="V34" s="44">
        <v>4.1091451944199999</v>
      </c>
      <c r="W34" s="44">
        <v>0.14689860699999999</v>
      </c>
      <c r="X34" s="44">
        <v>5.4031816069999996</v>
      </c>
      <c r="Y34" s="44">
        <v>4.2646535534999996</v>
      </c>
      <c r="Z34" s="44">
        <v>6.0010837945199995</v>
      </c>
      <c r="AA34" s="44">
        <v>11.075184149190001</v>
      </c>
    </row>
    <row r="35" spans="3:30" ht="19.5" customHeight="1" x14ac:dyDescent="0.2">
      <c r="C35" s="59" t="s">
        <v>69</v>
      </c>
      <c r="D35" s="38">
        <v>3962.2231532443702</v>
      </c>
      <c r="E35" s="38">
        <v>1176.6634298420097</v>
      </c>
      <c r="F35" s="38">
        <v>1478.8784416700398</v>
      </c>
      <c r="G35" s="38">
        <v>840.94231249542031</v>
      </c>
      <c r="H35" s="38">
        <v>1647.1478861900305</v>
      </c>
      <c r="I35" s="38">
        <v>940.89624467618978</v>
      </c>
      <c r="J35" s="38">
        <v>1500.4449114809099</v>
      </c>
      <c r="K35" s="38">
        <v>3080.8687373032199</v>
      </c>
      <c r="L35" s="38">
        <v>4203.1882559126107</v>
      </c>
      <c r="M35" s="38">
        <v>6046.8266526775806</v>
      </c>
      <c r="N35" s="38">
        <v>7753.4817407325991</v>
      </c>
      <c r="O35" s="38">
        <v>11260.480583286741</v>
      </c>
      <c r="P35" s="38">
        <v>14446.162312625598</v>
      </c>
      <c r="Q35" s="38">
        <v>14770.694952421547</v>
      </c>
      <c r="R35" s="38">
        <v>12333.539952242156</v>
      </c>
      <c r="S35" s="38">
        <v>9998.5743905263807</v>
      </c>
      <c r="T35" s="38">
        <v>8133.9941270821109</v>
      </c>
      <c r="U35" s="38">
        <v>9504.2171504406324</v>
      </c>
      <c r="V35" s="38">
        <f t="shared" ref="V35:Y35" si="0">SUM(V6:V34)</f>
        <v>734.22499515083985</v>
      </c>
      <c r="W35" s="38">
        <f t="shared" si="0"/>
        <v>1198.48937772148</v>
      </c>
      <c r="X35" s="38">
        <f t="shared" si="0"/>
        <v>916.85347198709997</v>
      </c>
      <c r="Y35" s="38">
        <f t="shared" si="0"/>
        <v>914.10820775188006</v>
      </c>
      <c r="Z35" s="38">
        <f t="shared" ref="Z35:AA35" si="1">SUM(Z6:Z34)</f>
        <v>826.24534253972001</v>
      </c>
      <c r="AA35" s="38">
        <f t="shared" si="1"/>
        <v>1029.9147261518101</v>
      </c>
      <c r="AD35" s="14"/>
    </row>
    <row r="36" spans="3:30" s="49" customFormat="1" x14ac:dyDescent="0.2">
      <c r="C36" s="2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3:30" s="49" customFormat="1" ht="11.25" customHeight="1" x14ac:dyDescent="0.2">
      <c r="C37" s="29" t="str">
        <f>'Reservas Presup PGN Sectorial'!C37</f>
        <v>Fuente: Dirección General del Presupuesto Público Nacional - Subdirección de Análisis y Consolidación Presupuestal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>
        <f>+X35-'Cuentas por Pagar 19-24'!F25</f>
        <v>0</v>
      </c>
      <c r="Y37" s="50">
        <f>+Y35-'Cuentas por Pagar 19-24'!G25</f>
        <v>0</v>
      </c>
      <c r="Z37" s="50">
        <f>+Z35-'Cuentas por Pagar 19-24'!H25</f>
        <v>0</v>
      </c>
      <c r="AA37" s="50">
        <f>+AA35-'Cuentas por Pagar 19-24'!I25</f>
        <v>0</v>
      </c>
    </row>
    <row r="38" spans="3:30" x14ac:dyDescent="0.2">
      <c r="C38" s="10"/>
    </row>
    <row r="39" spans="3:30" x14ac:dyDescent="0.2">
      <c r="X39" s="26"/>
    </row>
    <row r="43" spans="3:30" ht="18" x14ac:dyDescent="0.2">
      <c r="C43" s="65" t="s">
        <v>203</v>
      </c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3:30" x14ac:dyDescent="0.2">
      <c r="C44" s="64" t="s">
        <v>131</v>
      </c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</row>
    <row r="45" spans="3:30" ht="22.5" x14ac:dyDescent="0.2">
      <c r="C45" s="71" t="s">
        <v>0</v>
      </c>
      <c r="D45" s="30" t="s">
        <v>72</v>
      </c>
      <c r="E45" s="30" t="s">
        <v>73</v>
      </c>
      <c r="F45" s="30" t="s">
        <v>74</v>
      </c>
      <c r="G45" s="30" t="s">
        <v>75</v>
      </c>
      <c r="H45" s="30" t="s">
        <v>76</v>
      </c>
      <c r="I45" s="30" t="s">
        <v>77</v>
      </c>
      <c r="J45" s="30" t="s">
        <v>78</v>
      </c>
      <c r="K45" s="30" t="s">
        <v>79</v>
      </c>
      <c r="L45" s="30" t="s">
        <v>80</v>
      </c>
      <c r="M45" s="30" t="s">
        <v>81</v>
      </c>
      <c r="N45" s="30" t="s">
        <v>82</v>
      </c>
      <c r="O45" s="30" t="s">
        <v>83</v>
      </c>
      <c r="P45" s="30" t="s">
        <v>84</v>
      </c>
      <c r="Q45" s="30" t="s">
        <v>113</v>
      </c>
      <c r="R45" s="30" t="s">
        <v>124</v>
      </c>
      <c r="S45" s="30" t="s">
        <v>129</v>
      </c>
      <c r="T45" s="30" t="s">
        <v>142</v>
      </c>
      <c r="U45" s="30" t="s">
        <v>147</v>
      </c>
      <c r="V45" s="30" t="s">
        <v>151</v>
      </c>
      <c r="W45" s="30" t="s">
        <v>189</v>
      </c>
      <c r="X45" s="30" t="s">
        <v>207</v>
      </c>
      <c r="Y45" s="30" t="s">
        <v>224</v>
      </c>
      <c r="Z45" s="30" t="s">
        <v>234</v>
      </c>
      <c r="AA45" s="30" t="s">
        <v>242</v>
      </c>
    </row>
    <row r="46" spans="3:30" ht="23.25" thickBot="1" x14ac:dyDescent="0.25">
      <c r="C46" s="72"/>
      <c r="D46" s="55" t="s">
        <v>85</v>
      </c>
      <c r="E46" s="55" t="s">
        <v>86</v>
      </c>
      <c r="F46" s="55" t="s">
        <v>87</v>
      </c>
      <c r="G46" s="55" t="s">
        <v>88</v>
      </c>
      <c r="H46" s="55" t="s">
        <v>89</v>
      </c>
      <c r="I46" s="55" t="s">
        <v>90</v>
      </c>
      <c r="J46" s="55" t="s">
        <v>91</v>
      </c>
      <c r="K46" s="55" t="s">
        <v>92</v>
      </c>
      <c r="L46" s="55" t="s">
        <v>93</v>
      </c>
      <c r="M46" s="55" t="s">
        <v>94</v>
      </c>
      <c r="N46" s="55" t="s">
        <v>95</v>
      </c>
      <c r="O46" s="55" t="s">
        <v>96</v>
      </c>
      <c r="P46" s="55" t="s">
        <v>97</v>
      </c>
      <c r="Q46" s="55" t="s">
        <v>114</v>
      </c>
      <c r="R46" s="55" t="s">
        <v>123</v>
      </c>
      <c r="S46" s="55" t="s">
        <v>128</v>
      </c>
      <c r="T46" s="55" t="s">
        <v>141</v>
      </c>
      <c r="U46" s="55" t="s">
        <v>146</v>
      </c>
      <c r="V46" s="55" t="s">
        <v>152</v>
      </c>
      <c r="W46" s="55" t="s">
        <v>188</v>
      </c>
      <c r="X46" s="55" t="s">
        <v>217</v>
      </c>
      <c r="Y46" s="55" t="s">
        <v>230</v>
      </c>
      <c r="Z46" s="55" t="s">
        <v>238</v>
      </c>
      <c r="AA46" s="55" t="s">
        <v>245</v>
      </c>
    </row>
    <row r="47" spans="3:30" x14ac:dyDescent="0.2">
      <c r="C47" s="57" t="s">
        <v>165</v>
      </c>
      <c r="D47" s="44">
        <v>126.80317993195</v>
      </c>
      <c r="E47" s="44">
        <v>26.451426109290001</v>
      </c>
      <c r="F47" s="44">
        <v>40.037551068550002</v>
      </c>
      <c r="G47" s="44">
        <v>44.724408972010004</v>
      </c>
      <c r="H47" s="44">
        <v>52.054719092829998</v>
      </c>
      <c r="I47" s="44">
        <v>63.376928976999999</v>
      </c>
      <c r="J47" s="44">
        <v>24.410514802760002</v>
      </c>
      <c r="K47" s="44">
        <v>59.706917906720001</v>
      </c>
      <c r="L47" s="44">
        <v>109.93037330433</v>
      </c>
      <c r="M47" s="44">
        <v>175.83845050474</v>
      </c>
      <c r="N47" s="44">
        <v>68.725147566880011</v>
      </c>
      <c r="O47" s="44">
        <v>14.126572796450001</v>
      </c>
      <c r="P47" s="44">
        <v>526.65697825881989</v>
      </c>
      <c r="Q47" s="44">
        <v>693.68110428097009</v>
      </c>
      <c r="R47" s="44">
        <v>1181.4878613790186</v>
      </c>
      <c r="S47" s="44">
        <v>1105.4970786727301</v>
      </c>
      <c r="T47" s="44">
        <v>783.65081707669992</v>
      </c>
      <c r="U47" s="44">
        <v>861.71690119859011</v>
      </c>
      <c r="V47" s="44">
        <v>0.92522750478000004</v>
      </c>
      <c r="W47" s="44">
        <v>5.8079605210999992</v>
      </c>
      <c r="X47" s="44">
        <v>1.8168667683099999</v>
      </c>
      <c r="Y47" s="44">
        <v>2.0427350800699999</v>
      </c>
      <c r="Z47" s="44">
        <v>9.9108648479900001</v>
      </c>
      <c r="AA47" s="44">
        <v>23.15864895651</v>
      </c>
    </row>
    <row r="48" spans="3:30" x14ac:dyDescent="0.2">
      <c r="C48" s="58" t="s">
        <v>58</v>
      </c>
      <c r="D48" s="45">
        <v>17.83569902196</v>
      </c>
      <c r="E48" s="45">
        <v>5.0213840607400009</v>
      </c>
      <c r="F48" s="45">
        <v>10.094291677639999</v>
      </c>
      <c r="G48" s="45">
        <v>19.011386621809994</v>
      </c>
      <c r="H48" s="45">
        <v>18.446619680880001</v>
      </c>
      <c r="I48" s="45">
        <v>17.35606723882</v>
      </c>
      <c r="J48" s="45">
        <v>35.483201558169995</v>
      </c>
      <c r="K48" s="45">
        <v>66.226565332830006</v>
      </c>
      <c r="L48" s="45">
        <v>261.09271070462</v>
      </c>
      <c r="M48" s="45">
        <v>246.02841632852994</v>
      </c>
      <c r="N48" s="45">
        <v>175.39422436324</v>
      </c>
      <c r="O48" s="45">
        <v>11.56357993046</v>
      </c>
      <c r="P48" s="45">
        <v>21.731284311770001</v>
      </c>
      <c r="Q48" s="45">
        <v>24.99676210006</v>
      </c>
      <c r="R48" s="45">
        <v>20.130269898829997</v>
      </c>
      <c r="S48" s="45">
        <v>32.990607235239999</v>
      </c>
      <c r="T48" s="45">
        <v>48.224393946149995</v>
      </c>
      <c r="U48" s="45">
        <v>52.830080376129992</v>
      </c>
      <c r="V48" s="45">
        <v>5.4763636387199996</v>
      </c>
      <c r="W48" s="45">
        <v>6.3749794992300002</v>
      </c>
      <c r="X48" s="45">
        <v>7.5266776853700001</v>
      </c>
      <c r="Y48" s="45">
        <v>8.3350077213699993</v>
      </c>
      <c r="Z48" s="45">
        <v>7.9722559226499996</v>
      </c>
      <c r="AA48" s="45">
        <v>11.158613312730001</v>
      </c>
    </row>
    <row r="49" spans="3:27" x14ac:dyDescent="0.2">
      <c r="C49" s="57" t="s">
        <v>166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34.374382622989998</v>
      </c>
      <c r="L49" s="44">
        <v>72.506310045030006</v>
      </c>
      <c r="M49" s="44">
        <v>63.630650102600001</v>
      </c>
      <c r="N49" s="44">
        <v>114.40299398800001</v>
      </c>
      <c r="O49" s="44">
        <v>125.9126582011</v>
      </c>
      <c r="P49" s="44">
        <v>72.272467005979991</v>
      </c>
      <c r="Q49" s="44">
        <v>43.071704828809999</v>
      </c>
      <c r="R49" s="44">
        <v>56.928797278720005</v>
      </c>
      <c r="S49" s="44">
        <v>169.97109685539002</v>
      </c>
      <c r="T49" s="44">
        <v>57.902943306290005</v>
      </c>
      <c r="U49" s="44">
        <v>43.020898969869997</v>
      </c>
      <c r="V49" s="44">
        <v>61.410642472980001</v>
      </c>
      <c r="W49" s="44">
        <v>7.2690233639999997</v>
      </c>
      <c r="X49" s="44">
        <v>0.76942001000000004</v>
      </c>
      <c r="Y49" s="44">
        <v>1.1897404680000001</v>
      </c>
      <c r="Z49" s="44">
        <v>8.3219999999999995E-3</v>
      </c>
      <c r="AA49" s="44">
        <v>2.591384E-2</v>
      </c>
    </row>
    <row r="50" spans="3:27" x14ac:dyDescent="0.2">
      <c r="C50" s="58" t="s">
        <v>59</v>
      </c>
      <c r="D50" s="45">
        <v>45.681460551640001</v>
      </c>
      <c r="E50" s="45">
        <v>25.857285891300002</v>
      </c>
      <c r="F50" s="45">
        <v>26.838461922499999</v>
      </c>
      <c r="G50" s="45">
        <v>9.2819800851800007</v>
      </c>
      <c r="H50" s="45">
        <v>7.1338093063100008</v>
      </c>
      <c r="I50" s="45">
        <v>3.56671547921</v>
      </c>
      <c r="J50" s="45">
        <v>47.91194264061</v>
      </c>
      <c r="K50" s="45">
        <v>14.31610594534</v>
      </c>
      <c r="L50" s="45">
        <v>16.675544120720001</v>
      </c>
      <c r="M50" s="45">
        <v>57.114618340489997</v>
      </c>
      <c r="N50" s="45">
        <v>54.310964618489997</v>
      </c>
      <c r="O50" s="45">
        <v>9.4091006044500016</v>
      </c>
      <c r="P50" s="45">
        <v>47.148572424719994</v>
      </c>
      <c r="Q50" s="45">
        <v>242.52910810616999</v>
      </c>
      <c r="R50" s="45">
        <v>138.88568311233001</v>
      </c>
      <c r="S50" s="45">
        <v>146.10385129130003</v>
      </c>
      <c r="T50" s="45">
        <v>144.98269868001</v>
      </c>
      <c r="U50" s="45">
        <v>194.64899224786998</v>
      </c>
      <c r="V50" s="45">
        <v>13.52539999975</v>
      </c>
      <c r="W50" s="45">
        <v>9.9881084939200004</v>
      </c>
      <c r="X50" s="45">
        <v>14.63019306048</v>
      </c>
      <c r="Y50" s="45">
        <v>5.7340543624200002</v>
      </c>
      <c r="Z50" s="45">
        <v>8.3247420626000004</v>
      </c>
      <c r="AA50" s="45">
        <v>9.5207813120699996</v>
      </c>
    </row>
    <row r="51" spans="3:27" x14ac:dyDescent="0.2">
      <c r="C51" s="57" t="s">
        <v>167</v>
      </c>
      <c r="D51" s="44">
        <v>5.7061246078699996</v>
      </c>
      <c r="E51" s="44">
        <v>4.4722368860000001</v>
      </c>
      <c r="F51" s="44">
        <v>0.75776934548999997</v>
      </c>
      <c r="G51" s="44">
        <v>8.2448959550000005</v>
      </c>
      <c r="H51" s="44">
        <v>3.0639039920000002</v>
      </c>
      <c r="I51" s="44">
        <v>0.41784326399999999</v>
      </c>
      <c r="J51" s="44">
        <v>8.43816545444</v>
      </c>
      <c r="K51" s="44">
        <v>0.27191392024</v>
      </c>
      <c r="L51" s="44">
        <v>5.9784325591399998</v>
      </c>
      <c r="M51" s="44">
        <v>4.4828134262700008</v>
      </c>
      <c r="N51" s="44">
        <v>1.6229867247400001</v>
      </c>
      <c r="O51" s="44">
        <v>14.153676214688526</v>
      </c>
      <c r="P51" s="44">
        <v>2.8932397345999998</v>
      </c>
      <c r="Q51" s="44">
        <v>11.394873266339999</v>
      </c>
      <c r="R51" s="44">
        <v>10.70914504435</v>
      </c>
      <c r="S51" s="44">
        <v>15.19818872364</v>
      </c>
      <c r="T51" s="44">
        <v>5.4397984267600004</v>
      </c>
      <c r="U51" s="44">
        <v>20.580599314000001</v>
      </c>
      <c r="V51" s="44">
        <v>1.0678314750000001E-2</v>
      </c>
      <c r="W51" s="44">
        <v>2.8531015999999999E-2</v>
      </c>
      <c r="X51" s="44">
        <v>3.0312823128000002</v>
      </c>
      <c r="Y51" s="44">
        <v>1.2573280389999999</v>
      </c>
      <c r="Z51" s="44">
        <v>2.6490299300100002</v>
      </c>
      <c r="AA51" s="44">
        <v>0.18644463371</v>
      </c>
    </row>
    <row r="52" spans="3:27" x14ac:dyDescent="0.2">
      <c r="C52" s="58" t="s">
        <v>60</v>
      </c>
      <c r="D52" s="45">
        <v>11.512385095630002</v>
      </c>
      <c r="E52" s="45">
        <v>4.3442880928199994</v>
      </c>
      <c r="F52" s="45">
        <v>5.4482072774999999</v>
      </c>
      <c r="G52" s="45">
        <v>6.4996587567799997</v>
      </c>
      <c r="H52" s="45">
        <v>8.5882158109399995</v>
      </c>
      <c r="I52" s="45">
        <v>2.2112086529999999</v>
      </c>
      <c r="J52" s="45">
        <v>6.1071306294800003</v>
      </c>
      <c r="K52" s="45">
        <v>13.621213683640001</v>
      </c>
      <c r="L52" s="45">
        <v>17.739544526849997</v>
      </c>
      <c r="M52" s="45">
        <v>9.0098748355699989</v>
      </c>
      <c r="N52" s="45">
        <v>4.7871815990000002</v>
      </c>
      <c r="O52" s="45">
        <v>12.949827007470001</v>
      </c>
      <c r="P52" s="45">
        <v>49.726654448980007</v>
      </c>
      <c r="Q52" s="45">
        <v>37.065158122620012</v>
      </c>
      <c r="R52" s="45">
        <v>40.288675378740002</v>
      </c>
      <c r="S52" s="45">
        <v>64.487258078789992</v>
      </c>
      <c r="T52" s="45">
        <v>64.077028821840003</v>
      </c>
      <c r="U52" s="45">
        <v>55.624816584520012</v>
      </c>
      <c r="V52" s="45">
        <v>3.3090366233799995</v>
      </c>
      <c r="W52" s="45">
        <v>1.14143376361</v>
      </c>
      <c r="X52" s="45">
        <v>4.0478152421999996</v>
      </c>
      <c r="Y52" s="45">
        <v>31.16696430683</v>
      </c>
      <c r="Z52" s="45">
        <v>1.71932103125</v>
      </c>
      <c r="AA52" s="45">
        <v>1.8066984932899999</v>
      </c>
    </row>
    <row r="53" spans="3:27" x14ac:dyDescent="0.2">
      <c r="C53" s="57" t="s">
        <v>168</v>
      </c>
      <c r="D53" s="44">
        <v>726.2550237271596</v>
      </c>
      <c r="E53" s="44">
        <v>241.09757686652003</v>
      </c>
      <c r="F53" s="44">
        <v>541.07449167466984</v>
      </c>
      <c r="G53" s="44">
        <v>411.32633101389007</v>
      </c>
      <c r="H53" s="44">
        <v>748.89728566680014</v>
      </c>
      <c r="I53" s="44">
        <v>507.25790851828003</v>
      </c>
      <c r="J53" s="44">
        <v>402.76552135547985</v>
      </c>
      <c r="K53" s="44">
        <v>524.31394025798988</v>
      </c>
      <c r="L53" s="44">
        <v>703.50126234355957</v>
      </c>
      <c r="M53" s="44">
        <v>1072.2034988378007</v>
      </c>
      <c r="N53" s="44">
        <v>856.68682814331021</v>
      </c>
      <c r="O53" s="44">
        <v>904.97822500138807</v>
      </c>
      <c r="P53" s="44">
        <v>1171.0687231421371</v>
      </c>
      <c r="Q53" s="44">
        <v>1292.6536675819139</v>
      </c>
      <c r="R53" s="44">
        <v>1367.5929411443758</v>
      </c>
      <c r="S53" s="44">
        <v>1367.4612143752429</v>
      </c>
      <c r="T53" s="44">
        <v>1737.8466122192742</v>
      </c>
      <c r="U53" s="44">
        <v>1566.8641908904158</v>
      </c>
      <c r="V53" s="44">
        <v>256.33094291681999</v>
      </c>
      <c r="W53" s="44">
        <v>256.86202994425008</v>
      </c>
      <c r="X53" s="44">
        <v>179.51238013109</v>
      </c>
      <c r="Y53" s="44">
        <v>137.90212343846002</v>
      </c>
      <c r="Z53" s="44">
        <v>155.47671647288001</v>
      </c>
      <c r="AA53" s="44">
        <v>270.67344441178</v>
      </c>
    </row>
    <row r="54" spans="3:27" x14ac:dyDescent="0.2">
      <c r="C54" s="58" t="s">
        <v>169</v>
      </c>
      <c r="D54" s="45">
        <v>0</v>
      </c>
      <c r="E54" s="45">
        <v>2.6695056804999999</v>
      </c>
      <c r="F54" s="45">
        <v>7.3801679717200006</v>
      </c>
      <c r="G54" s="45">
        <v>1.6935788510000001</v>
      </c>
      <c r="H54" s="45">
        <v>2.6864620600299998</v>
      </c>
      <c r="I54" s="45">
        <v>0.47308883689999998</v>
      </c>
      <c r="J54" s="45">
        <v>1.20573157877</v>
      </c>
      <c r="K54" s="45">
        <v>3.9330343399999999</v>
      </c>
      <c r="L54" s="45">
        <v>2.7640637369000003</v>
      </c>
      <c r="M54" s="45">
        <v>1.8060533884000001</v>
      </c>
      <c r="N54" s="45">
        <v>0.27209472600000001</v>
      </c>
      <c r="O54" s="45">
        <v>5.9273201630000001</v>
      </c>
      <c r="P54" s="45">
        <v>71.655406250380025</v>
      </c>
      <c r="Q54" s="45">
        <v>66.120422999300004</v>
      </c>
      <c r="R54" s="45">
        <v>64.242479746230003</v>
      </c>
      <c r="S54" s="45">
        <v>26.211619682069998</v>
      </c>
      <c r="T54" s="45">
        <v>60.938569388780003</v>
      </c>
      <c r="U54" s="45">
        <v>112.14767840430002</v>
      </c>
      <c r="V54" s="45">
        <v>2.9508680000000002E-3</v>
      </c>
      <c r="W54" s="45">
        <v>2.0702899999999998E-3</v>
      </c>
      <c r="X54" s="45">
        <v>7.9981649999999998E-3</v>
      </c>
      <c r="Y54" s="45">
        <v>0.200730826</v>
      </c>
      <c r="Z54" s="45">
        <v>0.1079797206</v>
      </c>
      <c r="AA54" s="45">
        <v>1.32E-2</v>
      </c>
    </row>
    <row r="55" spans="3:27" x14ac:dyDescent="0.2">
      <c r="C55" s="57" t="s">
        <v>170</v>
      </c>
      <c r="D55" s="44">
        <v>307.75428681143995</v>
      </c>
      <c r="E55" s="44">
        <v>8.2112079952899997</v>
      </c>
      <c r="F55" s="44">
        <v>298.49578391466997</v>
      </c>
      <c r="G55" s="44">
        <v>5.4716527884700028</v>
      </c>
      <c r="H55" s="44">
        <v>232.90161160278996</v>
      </c>
      <c r="I55" s="44">
        <v>4.157193222200001</v>
      </c>
      <c r="J55" s="44">
        <v>5.1783241708600007</v>
      </c>
      <c r="K55" s="44">
        <v>116.65078197861</v>
      </c>
      <c r="L55" s="44">
        <v>560.84019769003976</v>
      </c>
      <c r="M55" s="44">
        <v>231.82453427273001</v>
      </c>
      <c r="N55" s="44">
        <v>173.51944045567998</v>
      </c>
      <c r="O55" s="44">
        <v>137.71563938294997</v>
      </c>
      <c r="P55" s="44">
        <v>363.74930064364997</v>
      </c>
      <c r="Q55" s="44">
        <v>611.01770838826462</v>
      </c>
      <c r="R55" s="44">
        <v>766.02839408258899</v>
      </c>
      <c r="S55" s="44">
        <v>275.53693278455631</v>
      </c>
      <c r="T55" s="44">
        <v>256.73943504349</v>
      </c>
      <c r="U55" s="44">
        <v>164.94059413225</v>
      </c>
      <c r="V55" s="44">
        <v>27.7451067764</v>
      </c>
      <c r="W55" s="44">
        <v>304.00776226599999</v>
      </c>
      <c r="X55" s="44">
        <v>1.04232604403</v>
      </c>
      <c r="Y55" s="44">
        <v>4.3021957534200004</v>
      </c>
      <c r="Z55" s="44">
        <v>1.2232636799400001</v>
      </c>
      <c r="AA55" s="44">
        <v>20.411992721599997</v>
      </c>
    </row>
    <row r="56" spans="3:27" x14ac:dyDescent="0.2">
      <c r="C56" s="58" t="s">
        <v>171</v>
      </c>
      <c r="D56" s="45">
        <v>0.56306887227000002</v>
      </c>
      <c r="E56" s="45">
        <v>5.7451088316899996</v>
      </c>
      <c r="F56" s="45">
        <v>1.1543873583099999</v>
      </c>
      <c r="G56" s="45">
        <v>5.5938371730000006E-2</v>
      </c>
      <c r="H56" s="45">
        <v>1.1439576530100002</v>
      </c>
      <c r="I56" s="45">
        <v>0.17579999900000001</v>
      </c>
      <c r="J56" s="45">
        <v>0.39341966064</v>
      </c>
      <c r="K56" s="45">
        <v>2.8432168354000003</v>
      </c>
      <c r="L56" s="45">
        <v>2.0994850402399998</v>
      </c>
      <c r="M56" s="45">
        <v>0.51678159450000005</v>
      </c>
      <c r="N56" s="45">
        <v>5.1996666208500004</v>
      </c>
      <c r="O56" s="45">
        <v>17.251458357499999</v>
      </c>
      <c r="P56" s="45">
        <v>6.9807842592500009</v>
      </c>
      <c r="Q56" s="45">
        <v>9.0221843876999994</v>
      </c>
      <c r="R56" s="45">
        <v>15.646911654799995</v>
      </c>
      <c r="S56" s="45">
        <v>9.2572929941999984</v>
      </c>
      <c r="T56" s="45">
        <v>15.266933855770001</v>
      </c>
      <c r="U56" s="45">
        <v>12.635919767319999</v>
      </c>
      <c r="V56" s="45">
        <v>22.417695386129996</v>
      </c>
      <c r="W56" s="45">
        <v>13.161953683290001</v>
      </c>
      <c r="X56" s="45">
        <v>14.053094068259998</v>
      </c>
      <c r="Y56" s="45">
        <v>7.4758666618199996</v>
      </c>
      <c r="Z56" s="45">
        <v>5.3470343814700003</v>
      </c>
      <c r="AA56" s="45">
        <v>11.71810935764</v>
      </c>
    </row>
    <row r="57" spans="3:27" x14ac:dyDescent="0.2">
      <c r="C57" s="57" t="s">
        <v>172</v>
      </c>
      <c r="D57" s="44">
        <v>63.74211909608001</v>
      </c>
      <c r="E57" s="44">
        <v>22.218132241629998</v>
      </c>
      <c r="F57" s="44">
        <v>43.575434166699999</v>
      </c>
      <c r="G57" s="44">
        <v>46.57532203801</v>
      </c>
      <c r="H57" s="44">
        <v>20.473113543510003</v>
      </c>
      <c r="I57" s="44">
        <v>15.168769908370001</v>
      </c>
      <c r="J57" s="44">
        <v>20.573982842700001</v>
      </c>
      <c r="K57" s="44">
        <v>63.581321462079991</v>
      </c>
      <c r="L57" s="44">
        <v>57.703062839220003</v>
      </c>
      <c r="M57" s="44">
        <v>62.165633696550003</v>
      </c>
      <c r="N57" s="44">
        <v>52.548615668620002</v>
      </c>
      <c r="O57" s="44">
        <v>80.293872046250016</v>
      </c>
      <c r="P57" s="44">
        <v>74.569270844239995</v>
      </c>
      <c r="Q57" s="44">
        <v>97.657520608870001</v>
      </c>
      <c r="R57" s="44">
        <v>92.051027586629999</v>
      </c>
      <c r="S57" s="44">
        <v>147.89883921992998</v>
      </c>
      <c r="T57" s="44">
        <v>191.19056727562</v>
      </c>
      <c r="U57" s="44">
        <v>280.71673434122999</v>
      </c>
      <c r="V57" s="44">
        <v>12.351597797409999</v>
      </c>
      <c r="W57" s="44">
        <v>18.822486591560001</v>
      </c>
      <c r="X57" s="44">
        <v>10.075703068620001</v>
      </c>
      <c r="Y57" s="44">
        <v>5.2235237485899999</v>
      </c>
      <c r="Z57" s="44">
        <v>6.8017337013500008</v>
      </c>
      <c r="AA57" s="44">
        <v>6.8925299154299999</v>
      </c>
    </row>
    <row r="58" spans="3:27" x14ac:dyDescent="0.2">
      <c r="C58" s="58" t="s">
        <v>61</v>
      </c>
      <c r="D58" s="45">
        <v>1142.6200113720802</v>
      </c>
      <c r="E58" s="45">
        <v>448.18991485278002</v>
      </c>
      <c r="F58" s="45">
        <v>22.706851866590004</v>
      </c>
      <c r="G58" s="45">
        <v>26.533597907130002</v>
      </c>
      <c r="H58" s="45">
        <v>76.776058914980027</v>
      </c>
      <c r="I58" s="45">
        <v>87.587239035249993</v>
      </c>
      <c r="J58" s="45">
        <v>75.002015968599991</v>
      </c>
      <c r="K58" s="45">
        <v>282.39250952298005</v>
      </c>
      <c r="L58" s="45">
        <v>289.03032371950007</v>
      </c>
      <c r="M58" s="45">
        <v>284.44109886211999</v>
      </c>
      <c r="N58" s="45">
        <v>670.1077861481001</v>
      </c>
      <c r="O58" s="45">
        <v>1116.0574089080308</v>
      </c>
      <c r="P58" s="45">
        <v>2001.6433208692297</v>
      </c>
      <c r="Q58" s="45">
        <v>4386.51329250461</v>
      </c>
      <c r="R58" s="45">
        <v>1375.1487817598299</v>
      </c>
      <c r="S58" s="45">
        <v>1603.2357573940901</v>
      </c>
      <c r="T58" s="45">
        <v>69.880734000579992</v>
      </c>
      <c r="U58" s="45">
        <v>480.86106244116991</v>
      </c>
      <c r="V58" s="45">
        <v>8.8352063762199986</v>
      </c>
      <c r="W58" s="45">
        <v>25.774293360639998</v>
      </c>
      <c r="X58" s="45">
        <v>3.6119442669500001</v>
      </c>
      <c r="Y58" s="45">
        <v>47.542446308469998</v>
      </c>
      <c r="Z58" s="45">
        <v>9.9689368394600013</v>
      </c>
      <c r="AA58" s="45">
        <v>18.874459185100001</v>
      </c>
    </row>
    <row r="59" spans="3:27" x14ac:dyDescent="0.2">
      <c r="C59" s="57" t="s">
        <v>243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>
        <v>72.713952908239989</v>
      </c>
    </row>
    <row r="60" spans="3:27" x14ac:dyDescent="0.2">
      <c r="C60" s="58" t="s">
        <v>173</v>
      </c>
      <c r="D60" s="45">
        <v>104.45546783895999</v>
      </c>
      <c r="E60" s="45">
        <v>14.667431775479999</v>
      </c>
      <c r="F60" s="45">
        <v>12.609895043889999</v>
      </c>
      <c r="G60" s="45">
        <v>51.573208497110002</v>
      </c>
      <c r="H60" s="45">
        <v>55.208868394509999</v>
      </c>
      <c r="I60" s="45">
        <v>10.43541494732</v>
      </c>
      <c r="J60" s="45">
        <v>153.85135284394997</v>
      </c>
      <c r="K60" s="45">
        <v>527.71098022349997</v>
      </c>
      <c r="L60" s="45">
        <v>293.08085004885993</v>
      </c>
      <c r="M60" s="45">
        <v>394.37607979055997</v>
      </c>
      <c r="N60" s="45">
        <v>82.651627733510011</v>
      </c>
      <c r="O60" s="45">
        <v>408.32745688174998</v>
      </c>
      <c r="P60" s="45">
        <v>928.14979883072988</v>
      </c>
      <c r="Q60" s="45">
        <v>568.17790458783998</v>
      </c>
      <c r="R60" s="45">
        <v>308.43517357223999</v>
      </c>
      <c r="S60" s="45">
        <v>345.15401913734001</v>
      </c>
      <c r="T60" s="45">
        <v>540.98833087055004</v>
      </c>
      <c r="U60" s="45">
        <v>837.15001787827998</v>
      </c>
      <c r="V60" s="45">
        <v>22.52960183807</v>
      </c>
      <c r="W60" s="45">
        <v>56.596832247229997</v>
      </c>
      <c r="X60" s="45">
        <v>37.02178487215</v>
      </c>
      <c r="Y60" s="45">
        <v>100.1867501877</v>
      </c>
      <c r="Z60" s="45">
        <v>66.724839644810004</v>
      </c>
      <c r="AA60" s="45">
        <v>13.02628259416</v>
      </c>
    </row>
    <row r="61" spans="3:27" x14ac:dyDescent="0.2">
      <c r="C61" s="57" t="s">
        <v>174</v>
      </c>
      <c r="D61" s="44">
        <v>4.7697689819499995</v>
      </c>
      <c r="E61" s="44">
        <v>0.84129798268000011</v>
      </c>
      <c r="F61" s="44">
        <v>2.8151431210399998</v>
      </c>
      <c r="G61" s="44">
        <v>0.86881181496000004</v>
      </c>
      <c r="H61" s="44">
        <v>0.59714945151999999</v>
      </c>
      <c r="I61" s="44">
        <v>3.4178209236699999</v>
      </c>
      <c r="J61" s="44">
        <v>0.91251001096999995</v>
      </c>
      <c r="K61" s="44">
        <v>16.162828825209996</v>
      </c>
      <c r="L61" s="44">
        <v>12.347143759469999</v>
      </c>
      <c r="M61" s="44">
        <v>9.9821718385499985</v>
      </c>
      <c r="N61" s="44">
        <v>5.1276187954600001</v>
      </c>
      <c r="O61" s="44">
        <v>10.49100425768</v>
      </c>
      <c r="P61" s="44">
        <v>17.450950563580001</v>
      </c>
      <c r="Q61" s="44">
        <v>23.15865247747</v>
      </c>
      <c r="R61" s="44">
        <v>73.424955291049997</v>
      </c>
      <c r="S61" s="44">
        <v>42.550801817989999</v>
      </c>
      <c r="T61" s="44">
        <v>24.652668173590001</v>
      </c>
      <c r="U61" s="44">
        <v>51.771751193879993</v>
      </c>
      <c r="V61" s="44">
        <v>1.3575786775300001</v>
      </c>
      <c r="W61" s="44">
        <v>0.30845865348999996</v>
      </c>
      <c r="X61" s="44">
        <v>1.46243706999</v>
      </c>
      <c r="Y61" s="44">
        <v>3.2712597365500002</v>
      </c>
      <c r="Z61" s="44">
        <v>0.71089430828000011</v>
      </c>
      <c r="AA61" s="44">
        <v>2.8478545468699998</v>
      </c>
    </row>
    <row r="62" spans="3:27" x14ac:dyDescent="0.2">
      <c r="C62" s="58" t="s">
        <v>62</v>
      </c>
      <c r="D62" s="45">
        <v>5.6056500045000011</v>
      </c>
      <c r="E62" s="45">
        <v>1.83051160094</v>
      </c>
      <c r="F62" s="45">
        <v>2.0827794004700002</v>
      </c>
      <c r="G62" s="45">
        <v>2.3469750057999996</v>
      </c>
      <c r="H62" s="45">
        <v>3.9956441233300004</v>
      </c>
      <c r="I62" s="45">
        <v>1.68741045817</v>
      </c>
      <c r="J62" s="45">
        <v>1.8958011152600001</v>
      </c>
      <c r="K62" s="45">
        <v>5.6408538367399998</v>
      </c>
      <c r="L62" s="45">
        <v>16.415558793900001</v>
      </c>
      <c r="M62" s="45">
        <v>10.348043547790001</v>
      </c>
      <c r="N62" s="45">
        <v>7.5872972241800003</v>
      </c>
      <c r="O62" s="45">
        <v>4.3800444473000004</v>
      </c>
      <c r="P62" s="45">
        <v>10.078188502750001</v>
      </c>
      <c r="Q62" s="45">
        <v>9.5188027943799991</v>
      </c>
      <c r="R62" s="45">
        <v>5.8517398382100003</v>
      </c>
      <c r="S62" s="45">
        <v>4.28490725169</v>
      </c>
      <c r="T62" s="45">
        <v>4.23867460543</v>
      </c>
      <c r="U62" s="45">
        <v>3.58065203568</v>
      </c>
      <c r="V62" s="45">
        <v>1.270806E-3</v>
      </c>
      <c r="W62" s="45">
        <v>0.3596024075</v>
      </c>
      <c r="X62" s="45">
        <v>0</v>
      </c>
      <c r="Y62" s="45">
        <v>0</v>
      </c>
      <c r="Z62" s="45">
        <v>1.6647373132999999</v>
      </c>
      <c r="AA62" s="45">
        <v>1.99542138293</v>
      </c>
    </row>
    <row r="63" spans="3:27" x14ac:dyDescent="0.2">
      <c r="C63" s="57" t="s">
        <v>63</v>
      </c>
      <c r="D63" s="44">
        <v>87.023815899630009</v>
      </c>
      <c r="E63" s="44">
        <v>24.681987269540002</v>
      </c>
      <c r="F63" s="44">
        <v>39.782405994290002</v>
      </c>
      <c r="G63" s="44">
        <v>37.345591657430006</v>
      </c>
      <c r="H63" s="44">
        <v>55.050282949930001</v>
      </c>
      <c r="I63" s="44">
        <v>49.758740621650006</v>
      </c>
      <c r="J63" s="44">
        <v>55.428043743609997</v>
      </c>
      <c r="K63" s="44">
        <v>39.787505846609996</v>
      </c>
      <c r="L63" s="44">
        <v>310.47368781683997</v>
      </c>
      <c r="M63" s="44">
        <v>154.21548978726</v>
      </c>
      <c r="N63" s="44">
        <v>576.12887798123995</v>
      </c>
      <c r="O63" s="44">
        <v>2487.8136902502793</v>
      </c>
      <c r="P63" s="44">
        <v>141.88447751035</v>
      </c>
      <c r="Q63" s="44">
        <v>250.4186269206601</v>
      </c>
      <c r="R63" s="44">
        <v>375.59419554904139</v>
      </c>
      <c r="S63" s="44">
        <v>409.85993537862805</v>
      </c>
      <c r="T63" s="44">
        <v>463.76436012797001</v>
      </c>
      <c r="U63" s="44">
        <v>758.2284535998599</v>
      </c>
      <c r="V63" s="44">
        <v>9.2424863300800002</v>
      </c>
      <c r="W63" s="44">
        <v>15.233958158489999</v>
      </c>
      <c r="X63" s="44">
        <v>4.8117629822500003</v>
      </c>
      <c r="Y63" s="44">
        <v>30.457235784020003</v>
      </c>
      <c r="Z63" s="44">
        <v>36.813298687029999</v>
      </c>
      <c r="AA63" s="44">
        <v>34.435788917780002</v>
      </c>
    </row>
    <row r="64" spans="3:27" x14ac:dyDescent="0.2">
      <c r="C64" s="58" t="s">
        <v>175</v>
      </c>
      <c r="D64" s="45">
        <v>50.660413380760005</v>
      </c>
      <c r="E64" s="45">
        <v>13.05019685273</v>
      </c>
      <c r="F64" s="45">
        <v>32.566217672960001</v>
      </c>
      <c r="G64" s="45">
        <v>38.85689389313</v>
      </c>
      <c r="H64" s="45">
        <v>181.30436078549999</v>
      </c>
      <c r="I64" s="45">
        <v>31.420595812319998</v>
      </c>
      <c r="J64" s="45">
        <v>8.5641013511300006</v>
      </c>
      <c r="K64" s="45">
        <v>106.70997824665</v>
      </c>
      <c r="L64" s="45">
        <v>46.226081003249995</v>
      </c>
      <c r="M64" s="45">
        <v>13.327398292330003</v>
      </c>
      <c r="N64" s="45">
        <v>12.962894585720001</v>
      </c>
      <c r="O64" s="45">
        <v>34.137093651370002</v>
      </c>
      <c r="P64" s="45">
        <v>165.78854550147997</v>
      </c>
      <c r="Q64" s="45">
        <v>303.15040612602002</v>
      </c>
      <c r="R64" s="45">
        <v>272.83944369028001</v>
      </c>
      <c r="S64" s="45">
        <v>151.81630365510003</v>
      </c>
      <c r="T64" s="45">
        <v>65.07858356413</v>
      </c>
      <c r="U64" s="45">
        <v>304.10340867289995</v>
      </c>
      <c r="V64" s="45">
        <v>22.775150594189999</v>
      </c>
      <c r="W64" s="45">
        <v>25.921049659520001</v>
      </c>
      <c r="X64" s="45">
        <v>13.089595637869998</v>
      </c>
      <c r="Y64" s="45">
        <v>21.000420905910001</v>
      </c>
      <c r="Z64" s="45">
        <v>14.34260893547</v>
      </c>
      <c r="AA64" s="45">
        <v>94.25821866452003</v>
      </c>
    </row>
    <row r="65" spans="3:27" x14ac:dyDescent="0.2">
      <c r="C65" s="57" t="s">
        <v>64</v>
      </c>
      <c r="D65" s="44">
        <v>20.663438424349998</v>
      </c>
      <c r="E65" s="44">
        <v>20.564035755430002</v>
      </c>
      <c r="F65" s="44">
        <v>17.301902586700006</v>
      </c>
      <c r="G65" s="44">
        <v>19.185568459150002</v>
      </c>
      <c r="H65" s="44">
        <v>13.615804580580004</v>
      </c>
      <c r="I65" s="44">
        <v>7.0633499617600002</v>
      </c>
      <c r="J65" s="44">
        <v>12.565613989260001</v>
      </c>
      <c r="K65" s="44">
        <v>22.676303782609995</v>
      </c>
      <c r="L65" s="44">
        <v>9.7966960226100017</v>
      </c>
      <c r="M65" s="44">
        <v>11.511897745420001</v>
      </c>
      <c r="N65" s="44">
        <v>22.071972902999999</v>
      </c>
      <c r="O65" s="44">
        <v>16.14959021116</v>
      </c>
      <c r="P65" s="44">
        <v>37.140690170849993</v>
      </c>
      <c r="Q65" s="44">
        <v>52.269008580820007</v>
      </c>
      <c r="R65" s="44">
        <v>55.278018401310007</v>
      </c>
      <c r="S65" s="44">
        <v>92.91647607405001</v>
      </c>
      <c r="T65" s="44">
        <v>64.063476240810004</v>
      </c>
      <c r="U65" s="44">
        <v>60.933646503970003</v>
      </c>
      <c r="V65" s="44">
        <v>9.9368032566299984</v>
      </c>
      <c r="W65" s="44">
        <v>2.68733648133</v>
      </c>
      <c r="X65" s="44">
        <v>24.573379517439999</v>
      </c>
      <c r="Y65" s="44">
        <v>32.081752807690002</v>
      </c>
      <c r="Z65" s="44">
        <v>33.051567583020002</v>
      </c>
      <c r="AA65" s="44">
        <v>19.626529058199999</v>
      </c>
    </row>
    <row r="66" spans="3:27" x14ac:dyDescent="0.2">
      <c r="C66" s="58" t="s">
        <v>176</v>
      </c>
      <c r="D66" s="45">
        <v>4.8296247033000004</v>
      </c>
      <c r="E66" s="45">
        <v>17.671638606999998</v>
      </c>
      <c r="F66" s="45">
        <v>2.5847573972700002</v>
      </c>
      <c r="G66" s="45">
        <v>0.33995391696000005</v>
      </c>
      <c r="H66" s="45">
        <v>20.348364356200001</v>
      </c>
      <c r="I66" s="45">
        <v>0.51655725877999992</v>
      </c>
      <c r="J66" s="45">
        <v>4.14076558962</v>
      </c>
      <c r="K66" s="45">
        <v>81.289658160839977</v>
      </c>
      <c r="L66" s="45">
        <v>41.337330096739997</v>
      </c>
      <c r="M66" s="45">
        <v>62.272318792419995</v>
      </c>
      <c r="N66" s="45">
        <v>137.60603552679999</v>
      </c>
      <c r="O66" s="45">
        <v>47.17840390656</v>
      </c>
      <c r="P66" s="45">
        <v>21.122162842469997</v>
      </c>
      <c r="Q66" s="45">
        <v>20.035897257190001</v>
      </c>
      <c r="R66" s="45">
        <v>35.31090717843</v>
      </c>
      <c r="S66" s="45">
        <v>80.448646058992495</v>
      </c>
      <c r="T66" s="45">
        <v>111.03623596092999</v>
      </c>
      <c r="U66" s="45">
        <v>134.76858231285999</v>
      </c>
      <c r="V66" s="45">
        <v>8.805289364290001</v>
      </c>
      <c r="W66" s="45">
        <v>3.1899302422799996</v>
      </c>
      <c r="X66" s="45">
        <v>15.740101194139999</v>
      </c>
      <c r="Y66" s="45">
        <v>11.279236605880001</v>
      </c>
      <c r="Z66" s="45">
        <v>17.322458137169999</v>
      </c>
      <c r="AA66" s="45">
        <v>12.767774909320002</v>
      </c>
    </row>
    <row r="67" spans="3:27" x14ac:dyDescent="0.2">
      <c r="C67" s="57" t="s">
        <v>177</v>
      </c>
      <c r="D67" s="44">
        <v>242.14454056832997</v>
      </c>
      <c r="E67" s="44">
        <v>78.392477872379999</v>
      </c>
      <c r="F67" s="44">
        <v>11.489451255899999</v>
      </c>
      <c r="G67" s="44">
        <v>2.1407594422499998</v>
      </c>
      <c r="H67" s="44">
        <v>93.979480481699994</v>
      </c>
      <c r="I67" s="44">
        <v>39.915994595000001</v>
      </c>
      <c r="J67" s="44">
        <v>1.012434904</v>
      </c>
      <c r="K67" s="44">
        <v>28.311375903149997</v>
      </c>
      <c r="L67" s="44">
        <v>32.82715786216</v>
      </c>
      <c r="M67" s="44">
        <v>14.623076241780002</v>
      </c>
      <c r="N67" s="44">
        <v>1.59119445352</v>
      </c>
      <c r="O67" s="44">
        <v>31.987494411809998</v>
      </c>
      <c r="P67" s="44">
        <v>512.86502800876008</v>
      </c>
      <c r="Q67" s="44">
        <v>166.1785709590861</v>
      </c>
      <c r="R67" s="44">
        <v>253.02203312829002</v>
      </c>
      <c r="S67" s="44">
        <v>202.26822600945997</v>
      </c>
      <c r="T67" s="44">
        <v>229.52565132341005</v>
      </c>
      <c r="U67" s="44">
        <v>207.63230598333001</v>
      </c>
      <c r="V67" s="44">
        <v>0.37050713505999999</v>
      </c>
      <c r="W67" s="44">
        <v>9.7886008010700003</v>
      </c>
      <c r="X67" s="44">
        <v>3.1458445357000002</v>
      </c>
      <c r="Y67" s="44">
        <v>7.1977364810299997</v>
      </c>
      <c r="Z67" s="44">
        <v>8.4420902412899999</v>
      </c>
      <c r="AA67" s="44">
        <v>22.10029388113</v>
      </c>
    </row>
    <row r="68" spans="3:27" x14ac:dyDescent="0.2">
      <c r="C68" s="58" t="s">
        <v>65</v>
      </c>
      <c r="D68" s="45">
        <v>41.200509716809997</v>
      </c>
      <c r="E68" s="45">
        <v>4.9332728348099995</v>
      </c>
      <c r="F68" s="45">
        <v>5.8170104609099997</v>
      </c>
      <c r="G68" s="45">
        <v>23.276176758049999</v>
      </c>
      <c r="H68" s="45">
        <v>6.5806881975899989</v>
      </c>
      <c r="I68" s="45">
        <v>17.03965829317</v>
      </c>
      <c r="J68" s="45">
        <v>3.9856813051000004</v>
      </c>
      <c r="K68" s="45">
        <v>23.587170591689993</v>
      </c>
      <c r="L68" s="45">
        <v>31.321881509059999</v>
      </c>
      <c r="M68" s="45">
        <v>29.316615572890001</v>
      </c>
      <c r="N68" s="45">
        <v>9.3736084186999999</v>
      </c>
      <c r="O68" s="45">
        <v>25.259275662659999</v>
      </c>
      <c r="P68" s="45">
        <v>121.87214845377498</v>
      </c>
      <c r="Q68" s="45">
        <v>91.522454446819992</v>
      </c>
      <c r="R68" s="45">
        <v>120.53432037128999</v>
      </c>
      <c r="S68" s="45">
        <v>186.85871615732</v>
      </c>
      <c r="T68" s="45">
        <v>229.81657464009001</v>
      </c>
      <c r="U68" s="45">
        <v>228.01393044107002</v>
      </c>
      <c r="V68" s="45">
        <v>40.0309155124</v>
      </c>
      <c r="W68" s="45">
        <v>73.001809274309991</v>
      </c>
      <c r="X68" s="45">
        <v>26.10220411889</v>
      </c>
      <c r="Y68" s="45">
        <v>31.380348790949999</v>
      </c>
      <c r="Z68" s="45">
        <v>36.54686870897001</v>
      </c>
      <c r="AA68" s="45">
        <v>12.967669093369997</v>
      </c>
    </row>
    <row r="69" spans="3:27" x14ac:dyDescent="0.2">
      <c r="C69" s="57" t="s">
        <v>178</v>
      </c>
      <c r="D69" s="44">
        <v>26.045022905050001</v>
      </c>
      <c r="E69" s="44">
        <v>7.7289203369999999</v>
      </c>
      <c r="F69" s="44">
        <v>0.58956158400000003</v>
      </c>
      <c r="G69" s="44">
        <v>7.2706419607799999</v>
      </c>
      <c r="H69" s="44">
        <v>2.2260109725000001</v>
      </c>
      <c r="I69" s="44">
        <v>2.269391792</v>
      </c>
      <c r="J69" s="44">
        <v>9.7190398064300005</v>
      </c>
      <c r="K69" s="44">
        <v>18.606921615000001</v>
      </c>
      <c r="L69" s="44">
        <v>33.186335061999998</v>
      </c>
      <c r="M69" s="44">
        <v>60.696407745619993</v>
      </c>
      <c r="N69" s="44">
        <v>9.4638765659999997</v>
      </c>
      <c r="O69" s="44">
        <v>35.577465964180007</v>
      </c>
      <c r="P69" s="44">
        <v>14.20020955685</v>
      </c>
      <c r="Q69" s="44">
        <v>30.15342271119</v>
      </c>
      <c r="R69" s="44">
        <v>32.285779422959997</v>
      </c>
      <c r="S69" s="44">
        <v>35.73321545244</v>
      </c>
      <c r="T69" s="44">
        <v>39.329424987000003</v>
      </c>
      <c r="U69" s="44">
        <v>45.355319580930001</v>
      </c>
      <c r="V69" s="44">
        <v>4.4331111869999997</v>
      </c>
      <c r="W69" s="44">
        <v>13.04386371585</v>
      </c>
      <c r="X69" s="44">
        <v>8.6041528097099995</v>
      </c>
      <c r="Y69" s="44">
        <v>5.4260420685100001</v>
      </c>
      <c r="Z69" s="44">
        <v>3.286630358</v>
      </c>
      <c r="AA69" s="44">
        <v>14.998119394110001</v>
      </c>
    </row>
    <row r="70" spans="3:27" x14ac:dyDescent="0.2">
      <c r="C70" s="58" t="s">
        <v>66</v>
      </c>
      <c r="D70" s="45">
        <v>6.2622373615299987</v>
      </c>
      <c r="E70" s="45">
        <v>0.33359580420999996</v>
      </c>
      <c r="F70" s="45">
        <v>18.014798982080002</v>
      </c>
      <c r="G70" s="45">
        <v>1.8753972452700001</v>
      </c>
      <c r="H70" s="45">
        <v>0.95908717580999991</v>
      </c>
      <c r="I70" s="45">
        <v>0.32403770516000002</v>
      </c>
      <c r="J70" s="45">
        <v>2.17219443217</v>
      </c>
      <c r="K70" s="45">
        <v>4.4577199076499996</v>
      </c>
      <c r="L70" s="45">
        <v>2.7887395561199999</v>
      </c>
      <c r="M70" s="45">
        <v>6.8121922934200008</v>
      </c>
      <c r="N70" s="45">
        <v>2.7276707522222647</v>
      </c>
      <c r="O70" s="45">
        <v>9.293864422751831</v>
      </c>
      <c r="P70" s="45">
        <v>26.538016673418415</v>
      </c>
      <c r="Q70" s="45">
        <v>50.375420521892508</v>
      </c>
      <c r="R70" s="45">
        <v>8.4731243812399999</v>
      </c>
      <c r="S70" s="45">
        <v>14.787730367709434</v>
      </c>
      <c r="T70" s="45">
        <v>28.354485493379997</v>
      </c>
      <c r="U70" s="45">
        <v>38.241198637660005</v>
      </c>
      <c r="V70" s="45">
        <v>13.23582981004</v>
      </c>
      <c r="W70" s="45">
        <v>20.800791554769997</v>
      </c>
      <c r="X70" s="45">
        <v>1.2935086339599999</v>
      </c>
      <c r="Y70" s="45">
        <v>3.4130934526000001</v>
      </c>
      <c r="Z70" s="45">
        <v>0.8344757396600001</v>
      </c>
      <c r="AA70" s="45">
        <v>4.8130335206300003</v>
      </c>
    </row>
    <row r="71" spans="3:27" x14ac:dyDescent="0.2">
      <c r="C71" s="57" t="s">
        <v>179</v>
      </c>
      <c r="D71" s="44">
        <v>282.3837002054799</v>
      </c>
      <c r="E71" s="44">
        <v>45.475712247020006</v>
      </c>
      <c r="F71" s="44">
        <v>50.479564866620009</v>
      </c>
      <c r="G71" s="44">
        <v>16.902755764110001</v>
      </c>
      <c r="H71" s="44">
        <v>16.004007440460001</v>
      </c>
      <c r="I71" s="44">
        <v>6.1130743042900013</v>
      </c>
      <c r="J71" s="44">
        <v>480.64379982810999</v>
      </c>
      <c r="K71" s="44">
        <v>432.95360683029008</v>
      </c>
      <c r="L71" s="44">
        <v>638.68175719589988</v>
      </c>
      <c r="M71" s="44">
        <v>1881.5704939983902</v>
      </c>
      <c r="N71" s="44">
        <v>3505.8703485115998</v>
      </c>
      <c r="O71" s="44">
        <v>4531.3644220237784</v>
      </c>
      <c r="P71" s="44">
        <v>4875.3705133604481</v>
      </c>
      <c r="Q71" s="44">
        <v>2002.9768393306456</v>
      </c>
      <c r="R71" s="44">
        <v>3030.5222383895302</v>
      </c>
      <c r="S71" s="44">
        <v>650.78769533151092</v>
      </c>
      <c r="T71" s="44">
        <v>283.78899457045361</v>
      </c>
      <c r="U71" s="44">
        <v>438.95833493951005</v>
      </c>
      <c r="V71" s="44">
        <v>32.145527005799998</v>
      </c>
      <c r="W71" s="44">
        <v>25.353338905889999</v>
      </c>
      <c r="X71" s="44">
        <v>18.198722008350003</v>
      </c>
      <c r="Y71" s="44">
        <v>25.92978985357</v>
      </c>
      <c r="Z71" s="44">
        <v>31.784409690800008</v>
      </c>
      <c r="AA71" s="44">
        <v>50.177654867450002</v>
      </c>
    </row>
    <row r="72" spans="3:27" ht="22.5" x14ac:dyDescent="0.2">
      <c r="C72" s="62" t="s">
        <v>204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1.2132244E-2</v>
      </c>
      <c r="V72" s="45">
        <v>0.22958274949999999</v>
      </c>
      <c r="W72" s="45">
        <v>1.8912296389099998</v>
      </c>
      <c r="X72" s="45">
        <v>3.6968827316999997</v>
      </c>
      <c r="Y72" s="45">
        <v>2.9700073761899999</v>
      </c>
      <c r="Z72" s="45">
        <v>2.7402466616999996</v>
      </c>
      <c r="AA72" s="45">
        <v>8.3357676437599988</v>
      </c>
    </row>
    <row r="73" spans="3:27" ht="22.5" x14ac:dyDescent="0.2">
      <c r="C73" s="63" t="s">
        <v>180</v>
      </c>
      <c r="D73" s="44">
        <v>24.180819856900001</v>
      </c>
      <c r="E73" s="44">
        <v>16.309162813</v>
      </c>
      <c r="F73" s="44">
        <v>6.0894720900000001</v>
      </c>
      <c r="G73" s="44">
        <v>2.2597979394599998</v>
      </c>
      <c r="H73" s="44">
        <v>1.8239443195</v>
      </c>
      <c r="I73" s="44">
        <v>0.76656400300000005</v>
      </c>
      <c r="J73" s="44">
        <v>31.772730249999999</v>
      </c>
      <c r="K73" s="44">
        <v>46.968549098399997</v>
      </c>
      <c r="L73" s="44">
        <v>133.79941028299999</v>
      </c>
      <c r="M73" s="44">
        <v>143.31008812810998</v>
      </c>
      <c r="N73" s="44">
        <v>289.23630767649001</v>
      </c>
      <c r="O73" s="44">
        <v>203.95634945060996</v>
      </c>
      <c r="P73" s="44">
        <v>517.09733201155996</v>
      </c>
      <c r="Q73" s="44">
        <v>223.24953129949998</v>
      </c>
      <c r="R73" s="44">
        <v>299.70065082114002</v>
      </c>
      <c r="S73" s="44">
        <v>179.43169491409003</v>
      </c>
      <c r="T73" s="44">
        <v>141.70106077267002</v>
      </c>
      <c r="U73" s="44">
        <v>157.53746375950001</v>
      </c>
      <c r="V73" s="44">
        <v>42.550526596179992</v>
      </c>
      <c r="W73" s="44">
        <v>126.25036799636</v>
      </c>
      <c r="X73" s="44">
        <v>268.16809179950002</v>
      </c>
      <c r="Y73" s="44">
        <v>74.922689104089997</v>
      </c>
      <c r="Z73" s="44">
        <v>125.74739772197999</v>
      </c>
      <c r="AA73" s="44">
        <v>124.75401449068002</v>
      </c>
    </row>
    <row r="74" spans="3:27" x14ac:dyDescent="0.2">
      <c r="C74" s="58" t="s">
        <v>67</v>
      </c>
      <c r="D74" s="45">
        <v>239.59923967716992</v>
      </c>
      <c r="E74" s="45">
        <v>116.85931833451997</v>
      </c>
      <c r="F74" s="45">
        <v>179.26246718057001</v>
      </c>
      <c r="G74" s="45">
        <v>52.618015364999998</v>
      </c>
      <c r="H74" s="45">
        <v>19.12241740504</v>
      </c>
      <c r="I74" s="45">
        <v>36.814429673449986</v>
      </c>
      <c r="J74" s="45">
        <v>82.469865313149995</v>
      </c>
      <c r="K74" s="45">
        <v>468.5841742658701</v>
      </c>
      <c r="L74" s="45">
        <v>278.17363549395003</v>
      </c>
      <c r="M74" s="45">
        <v>587.43752047364978</v>
      </c>
      <c r="N74" s="45">
        <v>378.06931627747002</v>
      </c>
      <c r="O74" s="45">
        <v>658.42695934912012</v>
      </c>
      <c r="P74" s="45">
        <v>1246.6152152203304</v>
      </c>
      <c r="Q74" s="45">
        <v>1928.6155510224653</v>
      </c>
      <c r="R74" s="45">
        <v>890.98014222988013</v>
      </c>
      <c r="S74" s="45">
        <v>958.74839179753974</v>
      </c>
      <c r="T74" s="45">
        <v>1070.4026360283201</v>
      </c>
      <c r="U74" s="45">
        <v>819.97692038938987</v>
      </c>
      <c r="V74" s="45">
        <v>105.65652225894</v>
      </c>
      <c r="W74" s="45">
        <v>173.06447974555005</v>
      </c>
      <c r="X74" s="45">
        <v>245.36711218934002</v>
      </c>
      <c r="Y74" s="45">
        <v>307.76542331529004</v>
      </c>
      <c r="Z74" s="45">
        <v>230.14175645488001</v>
      </c>
      <c r="AA74" s="45">
        <v>152.32531872620999</v>
      </c>
    </row>
    <row r="75" spans="3:27" x14ac:dyDescent="0.2">
      <c r="C75" s="57" t="s">
        <v>68</v>
      </c>
      <c r="D75" s="44">
        <v>31.32388570086</v>
      </c>
      <c r="E75" s="44">
        <v>0.91792742106999992</v>
      </c>
      <c r="F75" s="44">
        <v>4.9542471967700008</v>
      </c>
      <c r="G75" s="44">
        <v>2.5407638021500003</v>
      </c>
      <c r="H75" s="44">
        <v>2.4237374575000001</v>
      </c>
      <c r="I75" s="44">
        <v>18.531425510349997</v>
      </c>
      <c r="J75" s="44">
        <v>20.88076867825</v>
      </c>
      <c r="K75" s="44">
        <v>49.276972196000003</v>
      </c>
      <c r="L75" s="44">
        <v>186.28310444320002</v>
      </c>
      <c r="M75" s="44">
        <v>410.01114704075002</v>
      </c>
      <c r="N75" s="44">
        <v>96.198064680000002</v>
      </c>
      <c r="O75" s="44">
        <v>169.56665103500001</v>
      </c>
      <c r="P75" s="44">
        <v>927.1819215909801</v>
      </c>
      <c r="Q75" s="44">
        <v>1442.0287171478099</v>
      </c>
      <c r="R75" s="44">
        <v>1438.5844569835901</v>
      </c>
      <c r="S75" s="44">
        <v>1675.8500559428599</v>
      </c>
      <c r="T75" s="44">
        <v>1106.4788774435704</v>
      </c>
      <c r="U75" s="44">
        <v>1476.44030436039</v>
      </c>
      <c r="V75" s="44">
        <v>4.1091451944199999</v>
      </c>
      <c r="W75" s="44">
        <v>0.14689860699999999</v>
      </c>
      <c r="X75" s="44">
        <v>5.4031816069999996</v>
      </c>
      <c r="Y75" s="44">
        <v>4.2646535534999996</v>
      </c>
      <c r="Z75" s="44">
        <v>6.0010837945199995</v>
      </c>
      <c r="AA75" s="44">
        <v>11.075184149190001</v>
      </c>
    </row>
    <row r="76" spans="3:27" x14ac:dyDescent="0.2">
      <c r="C76" s="59" t="s">
        <v>69</v>
      </c>
      <c r="D76" s="38">
        <f t="shared" ref="D76:U76" si="2">SUM(D47:D75)</f>
        <v>3619.6214943136588</v>
      </c>
      <c r="E76" s="38">
        <f t="shared" si="2"/>
        <v>1158.5355550163702</v>
      </c>
      <c r="F76" s="38">
        <f t="shared" si="2"/>
        <v>1384.0030730778099</v>
      </c>
      <c r="G76" s="38">
        <f t="shared" si="2"/>
        <v>838.82006288262016</v>
      </c>
      <c r="H76" s="38">
        <f t="shared" si="2"/>
        <v>1645.4056054157504</v>
      </c>
      <c r="I76" s="38">
        <f t="shared" si="2"/>
        <v>927.82322899212011</v>
      </c>
      <c r="J76" s="38">
        <f t="shared" si="2"/>
        <v>1497.4846538235197</v>
      </c>
      <c r="K76" s="38">
        <f t="shared" si="2"/>
        <v>3054.9565031390298</v>
      </c>
      <c r="L76" s="38">
        <f t="shared" si="2"/>
        <v>4166.6006795772091</v>
      </c>
      <c r="M76" s="38">
        <f t="shared" si="2"/>
        <v>5998.8733654792404</v>
      </c>
      <c r="N76" s="38">
        <f t="shared" si="2"/>
        <v>7314.2446427088234</v>
      </c>
      <c r="O76" s="38">
        <f t="shared" si="2"/>
        <v>11124.249104539747</v>
      </c>
      <c r="P76" s="38">
        <f t="shared" si="2"/>
        <v>13973.451200992087</v>
      </c>
      <c r="Q76" s="38">
        <f t="shared" si="2"/>
        <v>14677.553313359418</v>
      </c>
      <c r="R76" s="38">
        <f t="shared" si="2"/>
        <v>12329.978147314925</v>
      </c>
      <c r="S76" s="38">
        <f t="shared" si="2"/>
        <v>9995.3465526538985</v>
      </c>
      <c r="T76" s="38">
        <f t="shared" si="2"/>
        <v>7839.3605668435675</v>
      </c>
      <c r="U76" s="38">
        <f t="shared" si="2"/>
        <v>9409.2928912008756</v>
      </c>
      <c r="V76" s="38">
        <f t="shared" ref="V76:Y76" si="3">SUM(V47:V75)</f>
        <v>729.75069699146991</v>
      </c>
      <c r="W76" s="38">
        <f t="shared" si="3"/>
        <v>1196.8791808831497</v>
      </c>
      <c r="X76" s="38">
        <f t="shared" si="3"/>
        <v>916.80446253109994</v>
      </c>
      <c r="Y76" s="38">
        <f t="shared" si="3"/>
        <v>913.91915673792994</v>
      </c>
      <c r="Z76" s="38">
        <f t="shared" ref="Z76:AA76" si="4">SUM(Z47:Z75)</f>
        <v>825.66556457108004</v>
      </c>
      <c r="AA76" s="38">
        <f t="shared" si="4"/>
        <v>1027.65971488841</v>
      </c>
    </row>
    <row r="77" spans="3:27" s="49" customFormat="1" x14ac:dyDescent="0.2">
      <c r="C77" s="29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8" spans="3:27" s="49" customFormat="1" x14ac:dyDescent="0.2">
      <c r="C78" s="29" t="str">
        <f>C37</f>
        <v>Fuente: Dirección General del Presupuesto Público Nacional - Subdirección de Análisis y Consolidación Presupuestal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</row>
    <row r="79" spans="3:27" x14ac:dyDescent="0.2">
      <c r="C79" s="10"/>
    </row>
    <row r="80" spans="3:27" x14ac:dyDescent="0.2">
      <c r="D80" s="14">
        <f>+D76-'Pagos Cuentas por Pagar 20-18'!D19</f>
        <v>0</v>
      </c>
      <c r="E80" s="14">
        <f>+E76-'Pagos Cuentas por Pagar 20-18'!E19</f>
        <v>0</v>
      </c>
      <c r="F80" s="14">
        <f>+F76-'Pagos Cuentas por Pagar 20-18'!F19</f>
        <v>0</v>
      </c>
      <c r="G80" s="14">
        <f>+G76-'Pagos Cuentas por Pagar 20-18'!G19</f>
        <v>0</v>
      </c>
      <c r="H80" s="14">
        <f>+H76-'Pagos Cuentas por Pagar 20-18'!H19</f>
        <v>0</v>
      </c>
      <c r="I80" s="14">
        <f>+I76-'Pagos Cuentas por Pagar 20-18'!I19</f>
        <v>0</v>
      </c>
      <c r="J80" s="14">
        <f>+J76-'Pagos Cuentas por Pagar 20-18'!J19</f>
        <v>0</v>
      </c>
      <c r="K80" s="14">
        <f>+K76-'Pagos Cuentas por Pagar 20-18'!K19</f>
        <v>0</v>
      </c>
      <c r="L80" s="14">
        <f>+L76-'Pagos Cuentas por Pagar 20-18'!L19</f>
        <v>0</v>
      </c>
      <c r="M80" s="14">
        <f>+M76-'Pagos Cuentas por Pagar 20-18'!M19</f>
        <v>0</v>
      </c>
      <c r="N80" s="14">
        <f>+N76-'Pagos Cuentas por Pagar 20-18'!N19</f>
        <v>0</v>
      </c>
      <c r="O80" s="14">
        <f>+O76-'Pagos Cuentas por Pagar 20-18'!O19</f>
        <v>0</v>
      </c>
      <c r="P80" s="14">
        <f>+P76-'Pagos Cuentas por Pagar 20-18'!P19</f>
        <v>0</v>
      </c>
      <c r="Q80" s="14">
        <f>+Q76-'Pagos Cuentas por Pagar 20-18'!Q19</f>
        <v>0</v>
      </c>
      <c r="R80" s="14">
        <f>+R76-'Pagos Cuentas por Pagar 20-18'!R19</f>
        <v>0</v>
      </c>
      <c r="S80" s="14">
        <f>+S76-'Pagos Cuentas por Pagar 20-18'!S19</f>
        <v>0</v>
      </c>
      <c r="T80" s="14">
        <f>+T76-'Pagos Cuentas por Pagar 20-18'!T19</f>
        <v>0</v>
      </c>
      <c r="U80" s="14">
        <f>+U76-'Pagos Cuentas por Pagar 20-18'!U19</f>
        <v>0</v>
      </c>
      <c r="V80" s="14">
        <f>+V76-'Pagos Rezago 19-24'!D106</f>
        <v>0</v>
      </c>
      <c r="W80" s="14">
        <f>+W76-'Pagos Rezago 19-24'!E106</f>
        <v>0</v>
      </c>
      <c r="X80" s="14">
        <f>+X76-'Pagos Rezago 19-24'!F106</f>
        <v>0</v>
      </c>
      <c r="Y80" s="14">
        <f>+Y76-'Pagos Rezago 19-24'!G106</f>
        <v>0</v>
      </c>
      <c r="Z80" s="14">
        <f>+Z76-'Pagos Rezago 19-24'!H106</f>
        <v>0</v>
      </c>
      <c r="AA80" s="14">
        <f>+AA76-'Pagos Rezago 19-24'!I106</f>
        <v>0</v>
      </c>
    </row>
    <row r="82" spans="22:22" x14ac:dyDescent="0.2">
      <c r="V82" s="15"/>
    </row>
  </sheetData>
  <mergeCells count="6">
    <mergeCell ref="C45:C46"/>
    <mergeCell ref="C4:C5"/>
    <mergeCell ref="C2:AA2"/>
    <mergeCell ref="C3:AA3"/>
    <mergeCell ref="C43:AA43"/>
    <mergeCell ref="C44:AA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30"/>
  <sheetViews>
    <sheetView showGridLines="0" tabSelected="1" zoomScaleNormal="100" workbookViewId="0">
      <selection activeCell="I30" sqref="I30"/>
    </sheetView>
  </sheetViews>
  <sheetFormatPr baseColWidth="10" defaultColWidth="11.42578125" defaultRowHeight="11.25" x14ac:dyDescent="0.2"/>
  <cols>
    <col min="1" max="1" width="2.7109375" style="1" customWidth="1"/>
    <col min="2" max="2" width="3.28515625" style="1" customWidth="1"/>
    <col min="3" max="3" width="43.140625" style="1" bestFit="1" customWidth="1"/>
    <col min="4" max="5" width="12.28515625" style="1" customWidth="1"/>
    <col min="6" max="6" width="13.85546875" style="16" customWidth="1"/>
    <col min="7" max="8" width="11.42578125" style="1"/>
    <col min="9" max="9" width="11.7109375" style="1" bestFit="1" customWidth="1"/>
    <col min="10" max="16384" width="11.42578125" style="1"/>
  </cols>
  <sheetData>
    <row r="1" spans="2:9" x14ac:dyDescent="0.2">
      <c r="F1" s="23"/>
      <c r="I1" s="13"/>
    </row>
    <row r="2" spans="2:9" ht="18" x14ac:dyDescent="0.2">
      <c r="B2" s="65" t="s">
        <v>192</v>
      </c>
      <c r="C2" s="65"/>
      <c r="D2" s="65"/>
      <c r="E2" s="65"/>
      <c r="F2" s="65"/>
      <c r="G2" s="65"/>
      <c r="H2" s="65"/>
      <c r="I2" s="65"/>
    </row>
    <row r="3" spans="2:9" ht="15.75" customHeight="1" x14ac:dyDescent="0.2">
      <c r="B3" s="64" t="s">
        <v>131</v>
      </c>
      <c r="C3" s="64"/>
      <c r="D3" s="64"/>
      <c r="E3" s="64"/>
      <c r="F3" s="64"/>
      <c r="G3" s="64"/>
      <c r="H3" s="64"/>
      <c r="I3" s="64"/>
    </row>
    <row r="4" spans="2:9" ht="22.5" x14ac:dyDescent="0.2">
      <c r="B4" s="68"/>
      <c r="C4" s="66" t="s">
        <v>0</v>
      </c>
      <c r="D4" s="30" t="s">
        <v>148</v>
      </c>
      <c r="E4" s="30" t="s">
        <v>185</v>
      </c>
      <c r="F4" s="43" t="s">
        <v>205</v>
      </c>
      <c r="G4" s="43" t="s">
        <v>223</v>
      </c>
      <c r="H4" s="43" t="s">
        <v>232</v>
      </c>
      <c r="I4" s="43" t="s">
        <v>240</v>
      </c>
    </row>
    <row r="5" spans="2:9" ht="34.5" thickBot="1" x14ac:dyDescent="0.25">
      <c r="B5" s="69"/>
      <c r="C5" s="67"/>
      <c r="D5" s="55" t="s">
        <v>149</v>
      </c>
      <c r="E5" s="55" t="s">
        <v>186</v>
      </c>
      <c r="F5" s="56" t="s">
        <v>220</v>
      </c>
      <c r="G5" s="56" t="s">
        <v>229</v>
      </c>
      <c r="H5" s="56" t="s">
        <v>236</v>
      </c>
      <c r="I5" s="56" t="s">
        <v>244</v>
      </c>
    </row>
    <row r="6" spans="2:9" x14ac:dyDescent="0.2">
      <c r="B6" s="34" t="s">
        <v>25</v>
      </c>
      <c r="C6" s="51" t="s">
        <v>26</v>
      </c>
      <c r="D6" s="35">
        <f t="shared" ref="D6:I6" si="0">+SUM(D7:D13)</f>
        <v>4993.3656753986515</v>
      </c>
      <c r="E6" s="35">
        <f t="shared" si="0"/>
        <v>7917.5044457968297</v>
      </c>
      <c r="F6" s="35">
        <f t="shared" si="0"/>
        <v>11824.040865362362</v>
      </c>
      <c r="G6" s="35">
        <f t="shared" si="0"/>
        <v>7879.20847265661</v>
      </c>
      <c r="H6" s="35">
        <f t="shared" si="0"/>
        <v>15396.514235617451</v>
      </c>
      <c r="I6" s="35">
        <f t="shared" si="0"/>
        <v>19008.972597725937</v>
      </c>
    </row>
    <row r="7" spans="2:9" s="9" customFormat="1" x14ac:dyDescent="0.2">
      <c r="B7" s="32"/>
      <c r="C7" s="52" t="s">
        <v>153</v>
      </c>
      <c r="D7" s="33">
        <f t="shared" ref="D7:F13" si="1">+D47+D87</f>
        <v>156.51245540160005</v>
      </c>
      <c r="E7" s="33">
        <f t="shared" si="1"/>
        <v>284.07273925649008</v>
      </c>
      <c r="F7" s="33">
        <f t="shared" si="1"/>
        <v>359.49166971681001</v>
      </c>
      <c r="G7" s="33">
        <v>357.80978253323002</v>
      </c>
      <c r="H7" s="33">
        <v>408.83500480542</v>
      </c>
      <c r="I7" s="33">
        <v>475.55489976608021</v>
      </c>
    </row>
    <row r="8" spans="2:9" s="9" customFormat="1" x14ac:dyDescent="0.2">
      <c r="B8" s="32"/>
      <c r="C8" s="52" t="s">
        <v>209</v>
      </c>
      <c r="D8" s="33">
        <f t="shared" si="1"/>
        <v>1154.9379588478</v>
      </c>
      <c r="E8" s="33">
        <f t="shared" si="1"/>
        <v>988.43656455366602</v>
      </c>
      <c r="F8" s="33">
        <f t="shared" si="1"/>
        <v>1090.6622792996502</v>
      </c>
      <c r="G8" s="33">
        <v>977.30262798022056</v>
      </c>
      <c r="H8" s="33">
        <v>1302.8395386880402</v>
      </c>
      <c r="I8" s="33">
        <v>2748.2503164342984</v>
      </c>
    </row>
    <row r="9" spans="2:9" s="9" customFormat="1" x14ac:dyDescent="0.2">
      <c r="B9" s="32"/>
      <c r="C9" s="52" t="s">
        <v>154</v>
      </c>
      <c r="D9" s="33">
        <f t="shared" si="1"/>
        <v>3325.5606474831911</v>
      </c>
      <c r="E9" s="33">
        <f t="shared" si="1"/>
        <v>6387.6492813865243</v>
      </c>
      <c r="F9" s="33">
        <f t="shared" si="1"/>
        <v>10115.672850413443</v>
      </c>
      <c r="G9" s="33">
        <v>6285.9597615995099</v>
      </c>
      <c r="H9" s="33">
        <v>13449.64920548718</v>
      </c>
      <c r="I9" s="33">
        <v>15517.996485756326</v>
      </c>
    </row>
    <row r="10" spans="2:9" x14ac:dyDescent="0.2">
      <c r="B10" s="32"/>
      <c r="C10" s="52" t="s">
        <v>155</v>
      </c>
      <c r="D10" s="33">
        <f t="shared" si="1"/>
        <v>270.75579092732005</v>
      </c>
      <c r="E10" s="33">
        <f t="shared" si="1"/>
        <v>234.89261985339004</v>
      </c>
      <c r="F10" s="33">
        <f t="shared" si="1"/>
        <v>200.16682708380006</v>
      </c>
      <c r="G10" s="33">
        <v>151.61611749267999</v>
      </c>
      <c r="H10" s="33">
        <v>195.11656516511999</v>
      </c>
      <c r="I10" s="33">
        <v>205.02968254069</v>
      </c>
    </row>
    <row r="11" spans="2:9" x14ac:dyDescent="0.2">
      <c r="B11" s="32"/>
      <c r="C11" s="52" t="s">
        <v>156</v>
      </c>
      <c r="D11" s="33">
        <f t="shared" si="1"/>
        <v>4.2114657272800002</v>
      </c>
      <c r="E11" s="33">
        <f t="shared" si="1"/>
        <v>3.3404492860000001</v>
      </c>
      <c r="F11" s="33">
        <f t="shared" si="1"/>
        <v>7.6210816749399992</v>
      </c>
      <c r="G11" s="33">
        <v>76.476341971090008</v>
      </c>
      <c r="H11" s="33">
        <v>2.2558423790000002</v>
      </c>
      <c r="I11" s="33">
        <v>8.3488861502800003</v>
      </c>
    </row>
    <row r="12" spans="2:9" x14ac:dyDescent="0.2">
      <c r="B12" s="32"/>
      <c r="C12" s="52" t="s">
        <v>157</v>
      </c>
      <c r="D12" s="33">
        <f t="shared" si="1"/>
        <v>29.57179800674</v>
      </c>
      <c r="E12" s="33">
        <f t="shared" si="1"/>
        <v>17.805270657640001</v>
      </c>
      <c r="F12" s="33">
        <f t="shared" si="1"/>
        <v>47.345304980999998</v>
      </c>
      <c r="G12" s="33">
        <v>27.188376035999998</v>
      </c>
      <c r="H12" s="33">
        <v>36.836586665919995</v>
      </c>
      <c r="I12" s="33">
        <v>44.414015897100001</v>
      </c>
    </row>
    <row r="13" spans="2:9" x14ac:dyDescent="0.2">
      <c r="B13" s="32"/>
      <c r="C13" s="52" t="s">
        <v>158</v>
      </c>
      <c r="D13" s="33">
        <f t="shared" si="1"/>
        <v>51.815559004720001</v>
      </c>
      <c r="E13" s="33">
        <f t="shared" si="1"/>
        <v>1.3075208031199999</v>
      </c>
      <c r="F13" s="33">
        <f t="shared" si="1"/>
        <v>3.0808521927200001</v>
      </c>
      <c r="G13" s="33">
        <v>2.8554650438800002</v>
      </c>
      <c r="H13" s="33">
        <v>0.98149242676999993</v>
      </c>
      <c r="I13" s="33">
        <v>9.3783111811599991</v>
      </c>
    </row>
    <row r="14" spans="2:9" x14ac:dyDescent="0.2">
      <c r="B14" s="34" t="s">
        <v>31</v>
      </c>
      <c r="C14" s="51" t="s">
        <v>32</v>
      </c>
      <c r="D14" s="35">
        <f t="shared" ref="D14:I14" si="2">+D15+D19</f>
        <v>10551.450685041869</v>
      </c>
      <c r="E14" s="35">
        <f t="shared" si="2"/>
        <v>43.453480172180001</v>
      </c>
      <c r="F14" s="35">
        <f t="shared" si="2"/>
        <v>7945.40784142353</v>
      </c>
      <c r="G14" s="35">
        <f t="shared" si="2"/>
        <v>5056.7763577372907</v>
      </c>
      <c r="H14" s="35">
        <f t="shared" si="2"/>
        <v>1864.5853658061001</v>
      </c>
      <c r="I14" s="35">
        <f t="shared" si="2"/>
        <v>151.93733363996</v>
      </c>
    </row>
    <row r="15" spans="2:9" x14ac:dyDescent="0.2">
      <c r="B15" s="34"/>
      <c r="C15" s="51" t="s">
        <v>33</v>
      </c>
      <c r="D15" s="35">
        <f>+SUM(D16:D18)</f>
        <v>1535.0474419589702</v>
      </c>
      <c r="E15" s="35">
        <f t="shared" ref="E15:F15" si="3">+SUM(E16:E18)</f>
        <v>1.0005588009099999</v>
      </c>
      <c r="F15" s="35">
        <f t="shared" si="3"/>
        <v>0.38718090927999999</v>
      </c>
      <c r="G15" s="35">
        <f t="shared" ref="G15:H15" si="4">+SUM(G16:G18)</f>
        <v>0.80410000000000004</v>
      </c>
      <c r="H15" s="35">
        <f t="shared" si="4"/>
        <v>1159.8215783599801</v>
      </c>
      <c r="I15" s="35">
        <f t="shared" ref="I15" si="5">+SUM(I16:I18)</f>
        <v>1.12567207251</v>
      </c>
    </row>
    <row r="16" spans="2:9" x14ac:dyDescent="0.2">
      <c r="B16" s="31"/>
      <c r="C16" s="52" t="s">
        <v>159</v>
      </c>
      <c r="D16" s="33">
        <f t="shared" ref="D16:G17" si="6">+D56+D96</f>
        <v>101.29755042178999</v>
      </c>
      <c r="E16" s="33">
        <f t="shared" si="6"/>
        <v>0</v>
      </c>
      <c r="F16" s="33">
        <f t="shared" si="6"/>
        <v>0</v>
      </c>
      <c r="G16" s="33">
        <f t="shared" si="6"/>
        <v>0</v>
      </c>
      <c r="H16" s="33">
        <v>57.221347809610002</v>
      </c>
      <c r="I16" s="33">
        <v>0</v>
      </c>
    </row>
    <row r="17" spans="2:9" x14ac:dyDescent="0.2">
      <c r="B17" s="31"/>
      <c r="C17" s="52" t="s">
        <v>160</v>
      </c>
      <c r="D17" s="33">
        <f t="shared" si="6"/>
        <v>1432.9601321922303</v>
      </c>
      <c r="E17" s="33">
        <f t="shared" si="6"/>
        <v>0</v>
      </c>
      <c r="F17" s="33">
        <f t="shared" si="6"/>
        <v>0</v>
      </c>
      <c r="G17" s="33">
        <f t="shared" si="6"/>
        <v>0</v>
      </c>
      <c r="H17" s="33">
        <v>1097.6153244995701</v>
      </c>
      <c r="I17" s="33">
        <v>0</v>
      </c>
    </row>
    <row r="18" spans="2:9" x14ac:dyDescent="0.2">
      <c r="B18" s="31"/>
      <c r="C18" s="52" t="s">
        <v>222</v>
      </c>
      <c r="D18" s="33">
        <f>+D58+D98</f>
        <v>0.78975934495</v>
      </c>
      <c r="E18" s="33">
        <f>+E58+E98</f>
        <v>1.0005588009099999</v>
      </c>
      <c r="F18" s="33">
        <f>+F58+F98</f>
        <v>0.38718090927999999</v>
      </c>
      <c r="G18" s="33">
        <v>0.80410000000000004</v>
      </c>
      <c r="H18" s="33">
        <v>4.9849060508000003</v>
      </c>
      <c r="I18" s="33">
        <v>1.12567207251</v>
      </c>
    </row>
    <row r="19" spans="2:9" x14ac:dyDescent="0.2">
      <c r="B19" s="34"/>
      <c r="C19" s="51" t="s">
        <v>36</v>
      </c>
      <c r="D19" s="35">
        <f t="shared" ref="D19:I19" si="7">+SUM(D20:D23)</f>
        <v>9016.4032430828993</v>
      </c>
      <c r="E19" s="35">
        <f t="shared" si="7"/>
        <v>42.452921371270001</v>
      </c>
      <c r="F19" s="35">
        <f t="shared" si="7"/>
        <v>7945.0206605142503</v>
      </c>
      <c r="G19" s="35">
        <f t="shared" si="7"/>
        <v>5055.9722577372904</v>
      </c>
      <c r="H19" s="35">
        <f t="shared" si="7"/>
        <v>704.76378744612009</v>
      </c>
      <c r="I19" s="35">
        <f t="shared" si="7"/>
        <v>150.81166156744999</v>
      </c>
    </row>
    <row r="20" spans="2:9" x14ac:dyDescent="0.2">
      <c r="B20" s="31"/>
      <c r="C20" s="52" t="s">
        <v>159</v>
      </c>
      <c r="D20" s="33">
        <f t="shared" ref="D20:F24" si="8">+D60+D100</f>
        <v>7547.348</v>
      </c>
      <c r="E20" s="33">
        <f t="shared" si="8"/>
        <v>6.4162979392600006</v>
      </c>
      <c r="F20" s="33">
        <f t="shared" si="8"/>
        <v>7464.8897396032598</v>
      </c>
      <c r="G20" s="33">
        <v>5006.8</v>
      </c>
      <c r="H20" s="33">
        <v>651.50241160012001</v>
      </c>
      <c r="I20" s="33">
        <v>84.209054617109985</v>
      </c>
    </row>
    <row r="21" spans="2:9" x14ac:dyDescent="0.2">
      <c r="B21" s="31"/>
      <c r="C21" s="52" t="s">
        <v>160</v>
      </c>
      <c r="D21" s="33">
        <f t="shared" si="8"/>
        <v>1467.8449240169</v>
      </c>
      <c r="E21" s="33">
        <f t="shared" si="8"/>
        <v>0.22984615901</v>
      </c>
      <c r="F21" s="33">
        <f t="shared" si="8"/>
        <v>444.56041877009005</v>
      </c>
      <c r="G21" s="33">
        <v>0.02</v>
      </c>
      <c r="H21" s="33">
        <v>1.5473409859999999E-2</v>
      </c>
      <c r="I21" s="33">
        <v>1.146366282E-2</v>
      </c>
    </row>
    <row r="22" spans="2:9" x14ac:dyDescent="0.2">
      <c r="B22" s="31"/>
      <c r="C22" s="52" t="s">
        <v>161</v>
      </c>
      <c r="D22" s="33">
        <f t="shared" si="8"/>
        <v>1.2103190660000001</v>
      </c>
      <c r="E22" s="33">
        <f t="shared" si="8"/>
        <v>35.806777273000002</v>
      </c>
      <c r="F22" s="33">
        <f t="shared" si="8"/>
        <v>35.570502140900004</v>
      </c>
      <c r="G22" s="33">
        <v>49.15225773729</v>
      </c>
      <c r="H22" s="33">
        <v>52.890338472010001</v>
      </c>
      <c r="I22" s="33">
        <v>51.785555389499997</v>
      </c>
    </row>
    <row r="23" spans="2:9" x14ac:dyDescent="0.2">
      <c r="B23" s="31"/>
      <c r="C23" s="52" t="s">
        <v>162</v>
      </c>
      <c r="D23" s="33">
        <f t="shared" si="8"/>
        <v>0</v>
      </c>
      <c r="E23" s="33">
        <f t="shared" si="8"/>
        <v>0</v>
      </c>
      <c r="F23" s="33">
        <f t="shared" si="8"/>
        <v>0</v>
      </c>
      <c r="G23" s="33">
        <f>+G63+G103</f>
        <v>0</v>
      </c>
      <c r="H23" s="33">
        <v>0.35556396413000002</v>
      </c>
      <c r="I23" s="33">
        <v>14.805587898020001</v>
      </c>
    </row>
    <row r="24" spans="2:9" x14ac:dyDescent="0.2">
      <c r="B24" s="34" t="s">
        <v>37</v>
      </c>
      <c r="C24" s="51" t="s">
        <v>210</v>
      </c>
      <c r="D24" s="35">
        <f t="shared" si="8"/>
        <v>7449.879311840592</v>
      </c>
      <c r="E24" s="35">
        <f t="shared" si="8"/>
        <v>8755.8175449111986</v>
      </c>
      <c r="F24" s="35">
        <f t="shared" si="8"/>
        <v>7094.5699807120081</v>
      </c>
      <c r="G24" s="35">
        <v>10235.681764401214</v>
      </c>
      <c r="H24" s="35">
        <v>11031.274425782194</v>
      </c>
      <c r="I24" s="35">
        <v>15742.168713513402</v>
      </c>
    </row>
    <row r="25" spans="2:9" ht="14.25" customHeight="1" x14ac:dyDescent="0.2">
      <c r="B25" s="36" t="s">
        <v>38</v>
      </c>
      <c r="C25" s="53" t="s">
        <v>41</v>
      </c>
      <c r="D25" s="37">
        <f t="shared" ref="D25:I25" si="9">+D6+D24</f>
        <v>12443.244987239243</v>
      </c>
      <c r="E25" s="37">
        <f t="shared" si="9"/>
        <v>16673.321990708027</v>
      </c>
      <c r="F25" s="37">
        <f t="shared" si="9"/>
        <v>18918.610846074371</v>
      </c>
      <c r="G25" s="37">
        <f t="shared" si="9"/>
        <v>18114.890237057822</v>
      </c>
      <c r="H25" s="37">
        <f t="shared" si="9"/>
        <v>26427.788661399645</v>
      </c>
      <c r="I25" s="37">
        <f t="shared" si="9"/>
        <v>34751.141311239335</v>
      </c>
    </row>
    <row r="26" spans="2:9" ht="14.25" customHeight="1" x14ac:dyDescent="0.2">
      <c r="B26" s="40" t="s">
        <v>40</v>
      </c>
      <c r="C26" s="54" t="s">
        <v>39</v>
      </c>
      <c r="D26" s="41">
        <f t="shared" ref="D26:I26" si="10">+D6+D14+D24</f>
        <v>22994.695672281112</v>
      </c>
      <c r="E26" s="41">
        <f t="shared" si="10"/>
        <v>16716.775470880209</v>
      </c>
      <c r="F26" s="41">
        <f t="shared" si="10"/>
        <v>26864.018687497901</v>
      </c>
      <c r="G26" s="41">
        <f t="shared" si="10"/>
        <v>23171.666594795111</v>
      </c>
      <c r="H26" s="41">
        <f t="shared" si="10"/>
        <v>28292.374027205744</v>
      </c>
      <c r="I26" s="41">
        <f t="shared" si="10"/>
        <v>34903.078644879293</v>
      </c>
    </row>
    <row r="27" spans="2:9" ht="14.25" customHeight="1" x14ac:dyDescent="0.2">
      <c r="B27" s="36" t="s">
        <v>42</v>
      </c>
      <c r="C27" s="53" t="s">
        <v>43</v>
      </c>
      <c r="D27" s="37">
        <v>233260.2202794895</v>
      </c>
      <c r="E27" s="37">
        <v>250411.22344978841</v>
      </c>
      <c r="F27" s="37">
        <v>309220.42963039398</v>
      </c>
      <c r="G27" s="37">
        <v>343976.12964914099</v>
      </c>
      <c r="H27" s="37">
        <v>352658.673641845</v>
      </c>
      <c r="I27" s="37">
        <v>423172.67093595403</v>
      </c>
    </row>
    <row r="28" spans="2:9" ht="14.25" customHeight="1" x14ac:dyDescent="0.2">
      <c r="B28" s="40" t="s">
        <v>44</v>
      </c>
      <c r="C28" s="54" t="s">
        <v>45</v>
      </c>
      <c r="D28" s="41">
        <v>185330.2320640455</v>
      </c>
      <c r="E28" s="41">
        <v>198476.4097883444</v>
      </c>
      <c r="F28" s="41">
        <v>255606.72869314201</v>
      </c>
      <c r="G28" s="41">
        <v>273456.41423662897</v>
      </c>
      <c r="H28" s="41">
        <v>280994.09404417599</v>
      </c>
      <c r="I28" s="41">
        <v>344674.67200165801</v>
      </c>
    </row>
    <row r="29" spans="2:9" ht="14.25" customHeight="1" x14ac:dyDescent="0.2">
      <c r="B29" s="36" t="s">
        <v>46</v>
      </c>
      <c r="C29" s="53" t="s">
        <v>47</v>
      </c>
      <c r="D29" s="39">
        <f t="shared" ref="D29:H29" si="11">+D26/D27*100</f>
        <v>9.8579584829034097</v>
      </c>
      <c r="E29" s="39">
        <f t="shared" si="11"/>
        <v>6.6757293225845364</v>
      </c>
      <c r="F29" s="39">
        <f t="shared" si="11"/>
        <v>8.6876597123961101</v>
      </c>
      <c r="G29" s="39">
        <f t="shared" si="11"/>
        <v>6.7364170352257986</v>
      </c>
      <c r="H29" s="39">
        <f t="shared" si="11"/>
        <v>8.0225941233871563</v>
      </c>
      <c r="I29" s="39">
        <f>+I26/I27*100</f>
        <v>8.247951969034828</v>
      </c>
    </row>
    <row r="30" spans="2:9" ht="14.25" customHeight="1" x14ac:dyDescent="0.2">
      <c r="B30" s="40" t="s">
        <v>48</v>
      </c>
      <c r="C30" s="54" t="s">
        <v>130</v>
      </c>
      <c r="D30" s="42">
        <f t="shared" ref="D30:I30" si="12">+D25/D28*100</f>
        <v>6.7140934582864871</v>
      </c>
      <c r="E30" s="42">
        <f t="shared" si="12"/>
        <v>8.4006567876194893</v>
      </c>
      <c r="F30" s="42">
        <f t="shared" si="12"/>
        <v>7.4014525919567324</v>
      </c>
      <c r="G30" s="42">
        <f t="shared" si="12"/>
        <v>6.6244159193071752</v>
      </c>
      <c r="H30" s="42">
        <f t="shared" si="12"/>
        <v>9.4051046700094876</v>
      </c>
      <c r="I30" s="42">
        <f t="shared" si="12"/>
        <v>10.082301989126769</v>
      </c>
    </row>
    <row r="31" spans="2:9" ht="14.25" customHeight="1" x14ac:dyDescent="0.2">
      <c r="B31" s="29"/>
      <c r="C31" s="46"/>
      <c r="D31" s="47"/>
      <c r="E31" s="47"/>
      <c r="F31" s="47"/>
      <c r="G31" s="47"/>
      <c r="H31" s="47"/>
      <c r="I31" s="47"/>
    </row>
    <row r="32" spans="2:9" ht="14.25" customHeight="1" x14ac:dyDescent="0.2">
      <c r="B32" s="10" t="s">
        <v>137</v>
      </c>
      <c r="C32" s="46"/>
      <c r="D32" s="47"/>
      <c r="E32" s="47"/>
      <c r="F32" s="47"/>
      <c r="G32" s="47"/>
      <c r="H32" s="47"/>
    </row>
    <row r="33" spans="2:9" s="9" customFormat="1" x14ac:dyDescent="0.2">
      <c r="B33" s="10"/>
      <c r="F33" s="24"/>
    </row>
    <row r="34" spans="2:9" s="9" customFormat="1" x14ac:dyDescent="0.2">
      <c r="F34" s="24"/>
    </row>
    <row r="35" spans="2:9" s="9" customFormat="1" x14ac:dyDescent="0.2">
      <c r="D35" s="22"/>
      <c r="E35" s="22"/>
      <c r="F35" s="24"/>
    </row>
    <row r="36" spans="2:9" s="9" customFormat="1" x14ac:dyDescent="0.2">
      <c r="F36" s="24"/>
    </row>
    <row r="37" spans="2:9" s="9" customFormat="1" x14ac:dyDescent="0.2">
      <c r="F37" s="24"/>
    </row>
    <row r="38" spans="2:9" s="20" customFormat="1" ht="12" thickBot="1" x14ac:dyDescent="0.25">
      <c r="F38" s="25"/>
    </row>
    <row r="39" spans="2:9" s="9" customFormat="1" x14ac:dyDescent="0.2">
      <c r="F39" s="24"/>
    </row>
    <row r="40" spans="2:9" s="9" customFormat="1" x14ac:dyDescent="0.2">
      <c r="F40" s="24"/>
    </row>
    <row r="41" spans="2:9" s="9" customFormat="1" x14ac:dyDescent="0.2">
      <c r="F41" s="24"/>
      <c r="I41" s="21"/>
    </row>
    <row r="42" spans="2:9" ht="18" x14ac:dyDescent="0.2">
      <c r="B42" s="65" t="s">
        <v>211</v>
      </c>
      <c r="C42" s="65"/>
      <c r="D42" s="65"/>
      <c r="E42" s="65"/>
      <c r="F42" s="65"/>
      <c r="G42" s="65"/>
      <c r="H42" s="65"/>
      <c r="I42" s="65"/>
    </row>
    <row r="43" spans="2:9" x14ac:dyDescent="0.2">
      <c r="B43" s="64" t="s">
        <v>131</v>
      </c>
      <c r="C43" s="64"/>
      <c r="D43" s="64"/>
      <c r="E43" s="64"/>
      <c r="F43" s="64"/>
      <c r="G43" s="64"/>
      <c r="H43" s="64"/>
      <c r="I43" s="64"/>
    </row>
    <row r="44" spans="2:9" ht="22.5" x14ac:dyDescent="0.2">
      <c r="B44" s="68"/>
      <c r="C44" s="66" t="s">
        <v>0</v>
      </c>
      <c r="D44" s="30" t="s">
        <v>148</v>
      </c>
      <c r="E44" s="30" t="s">
        <v>185</v>
      </c>
      <c r="F44" s="43" t="s">
        <v>205</v>
      </c>
      <c r="G44" s="43" t="s">
        <v>223</v>
      </c>
      <c r="H44" s="43" t="s">
        <v>232</v>
      </c>
      <c r="I44" s="43" t="s">
        <v>240</v>
      </c>
    </row>
    <row r="45" spans="2:9" ht="27.75" customHeight="1" thickBot="1" x14ac:dyDescent="0.25">
      <c r="B45" s="69"/>
      <c r="C45" s="67"/>
      <c r="D45" s="55" t="s">
        <v>149</v>
      </c>
      <c r="E45" s="55" t="s">
        <v>186</v>
      </c>
      <c r="F45" s="56" t="s">
        <v>220</v>
      </c>
      <c r="G45" s="56" t="s">
        <v>229</v>
      </c>
      <c r="H45" s="56" t="s">
        <v>236</v>
      </c>
      <c r="I45" s="56" t="s">
        <v>244</v>
      </c>
    </row>
    <row r="46" spans="2:9" x14ac:dyDescent="0.2">
      <c r="B46" s="34" t="s">
        <v>25</v>
      </c>
      <c r="C46" s="51" t="s">
        <v>26</v>
      </c>
      <c r="D46" s="35">
        <f>+SUM(D47:D53)</f>
        <v>4616.0375811785416</v>
      </c>
      <c r="E46" s="35">
        <f>+SUM(E47:E53)</f>
        <v>7581.5851507645602</v>
      </c>
      <c r="F46" s="35">
        <f>(+SUM(F47:F53))</f>
        <v>11465.174701528562</v>
      </c>
      <c r="G46" s="35">
        <f>(+SUM(G47:G53))</f>
        <v>7603.3902629367713</v>
      </c>
      <c r="H46" s="35">
        <f>(+SUM(H47:H53))</f>
        <v>15056.864319256723</v>
      </c>
      <c r="I46" s="35">
        <f>(+SUM(I47:I53))</f>
        <v>18534.91036280281</v>
      </c>
    </row>
    <row r="47" spans="2:9" x14ac:dyDescent="0.2">
      <c r="B47" s="32"/>
      <c r="C47" s="52" t="s">
        <v>153</v>
      </c>
      <c r="D47" s="33">
        <v>154.62907218546005</v>
      </c>
      <c r="E47" s="33">
        <v>280.69732565542006</v>
      </c>
      <c r="F47" s="33">
        <v>349.72519937214003</v>
      </c>
      <c r="G47" s="33">
        <v>345.84627540791001</v>
      </c>
      <c r="H47" s="33">
        <v>393.30181677263994</v>
      </c>
      <c r="I47" s="33">
        <v>471.27331609329008</v>
      </c>
    </row>
    <row r="48" spans="2:9" x14ac:dyDescent="0.2">
      <c r="B48" s="32"/>
      <c r="C48" s="52" t="s">
        <v>209</v>
      </c>
      <c r="D48" s="33">
        <v>1082.5781463655101</v>
      </c>
      <c r="E48" s="33">
        <v>930.19677587200601</v>
      </c>
      <c r="F48" s="33">
        <v>989.91833702570011</v>
      </c>
      <c r="G48" s="33">
        <v>922.68860562268071</v>
      </c>
      <c r="H48" s="33">
        <v>1241.8037148228207</v>
      </c>
      <c r="I48" s="33">
        <v>2622.1325031236479</v>
      </c>
    </row>
    <row r="49" spans="2:9" x14ac:dyDescent="0.2">
      <c r="B49" s="32"/>
      <c r="C49" s="52" t="s">
        <v>154</v>
      </c>
      <c r="D49" s="33">
        <v>3285.8352754521211</v>
      </c>
      <c r="E49" s="33">
        <v>6338.5321855483544</v>
      </c>
      <c r="F49" s="33">
        <v>10065.724317247223</v>
      </c>
      <c r="G49" s="33">
        <v>6221.0911471968702</v>
      </c>
      <c r="H49" s="33">
        <v>13381.424191485612</v>
      </c>
      <c r="I49" s="33">
        <v>15374.1369143586</v>
      </c>
    </row>
    <row r="50" spans="2:9" x14ac:dyDescent="0.2">
      <c r="B50" s="32"/>
      <c r="C50" s="52" t="s">
        <v>155</v>
      </c>
      <c r="D50" s="33">
        <v>13.082166685380001</v>
      </c>
      <c r="E50" s="33">
        <v>13.324491956020001</v>
      </c>
      <c r="F50" s="33">
        <v>11.05698223383</v>
      </c>
      <c r="G50" s="33">
        <v>12.83561766657</v>
      </c>
      <c r="H50" s="33">
        <v>3.2889577172200002</v>
      </c>
      <c r="I50" s="33">
        <v>13.594608745009999</v>
      </c>
    </row>
    <row r="51" spans="2:9" x14ac:dyDescent="0.2">
      <c r="B51" s="32"/>
      <c r="C51" s="52" t="s">
        <v>156</v>
      </c>
      <c r="D51" s="33">
        <v>0</v>
      </c>
      <c r="E51" s="33">
        <v>0</v>
      </c>
      <c r="F51" s="33">
        <v>0</v>
      </c>
      <c r="G51" s="33">
        <v>71.333566757859998</v>
      </c>
      <c r="H51" s="33">
        <v>0</v>
      </c>
      <c r="I51" s="33">
        <v>0</v>
      </c>
    </row>
    <row r="52" spans="2:9" x14ac:dyDescent="0.2">
      <c r="B52" s="32"/>
      <c r="C52" s="52" t="s">
        <v>157</v>
      </c>
      <c r="D52" s="33">
        <v>29.568016386739998</v>
      </c>
      <c r="E52" s="33">
        <v>17.717750981760002</v>
      </c>
      <c r="F52" s="33">
        <v>47.284640332999999</v>
      </c>
      <c r="G52" s="33">
        <v>26.784984834999999</v>
      </c>
      <c r="H52" s="33">
        <v>36.102655928920001</v>
      </c>
      <c r="I52" s="33">
        <v>44.413515824099996</v>
      </c>
    </row>
    <row r="53" spans="2:9" x14ac:dyDescent="0.2">
      <c r="B53" s="32"/>
      <c r="C53" s="52" t="s">
        <v>158</v>
      </c>
      <c r="D53" s="33">
        <v>50.344904103330002</v>
      </c>
      <c r="E53" s="33">
        <v>1.1166207509999999</v>
      </c>
      <c r="F53" s="33">
        <v>1.46522531667</v>
      </c>
      <c r="G53" s="33">
        <v>2.8100654498800002</v>
      </c>
      <c r="H53" s="33">
        <v>0.94298252950999994</v>
      </c>
      <c r="I53" s="33">
        <v>9.3595046581600005</v>
      </c>
    </row>
    <row r="54" spans="2:9" x14ac:dyDescent="0.2">
      <c r="B54" s="34" t="s">
        <v>31</v>
      </c>
      <c r="C54" s="51" t="s">
        <v>32</v>
      </c>
      <c r="D54" s="35">
        <f t="shared" ref="D54:I54" si="13">+D55+D59</f>
        <v>10551.421827749869</v>
      </c>
      <c r="E54" s="35">
        <f t="shared" si="13"/>
        <v>43.453480172180001</v>
      </c>
      <c r="F54" s="35">
        <f t="shared" si="13"/>
        <v>7945.40784142353</v>
      </c>
      <c r="G54" s="35">
        <f t="shared" si="13"/>
        <v>5056.7763577372907</v>
      </c>
      <c r="H54" s="35">
        <f t="shared" si="13"/>
        <v>1864.5853658061001</v>
      </c>
      <c r="I54" s="35">
        <f t="shared" si="13"/>
        <v>151.93733363996</v>
      </c>
    </row>
    <row r="55" spans="2:9" x14ac:dyDescent="0.2">
      <c r="B55" s="34"/>
      <c r="C55" s="51" t="s">
        <v>33</v>
      </c>
      <c r="D55" s="35">
        <f t="shared" ref="D55:H55" si="14">+SUM(D56:D58)</f>
        <v>1535.0474419589702</v>
      </c>
      <c r="E55" s="35">
        <f t="shared" si="14"/>
        <v>1.0005588009099999</v>
      </c>
      <c r="F55" s="35">
        <f t="shared" si="14"/>
        <v>0.38718090927999999</v>
      </c>
      <c r="G55" s="35">
        <f t="shared" si="14"/>
        <v>0.80410000000000004</v>
      </c>
      <c r="H55" s="35">
        <f t="shared" si="14"/>
        <v>1159.8215783599801</v>
      </c>
      <c r="I55" s="35">
        <f>(+SUM(I56:I58))</f>
        <v>1.12567207251</v>
      </c>
    </row>
    <row r="56" spans="2:9" x14ac:dyDescent="0.2">
      <c r="B56" s="31"/>
      <c r="C56" s="52" t="s">
        <v>159</v>
      </c>
      <c r="D56" s="33">
        <v>101.29755042178999</v>
      </c>
      <c r="E56" s="33">
        <v>0</v>
      </c>
      <c r="F56" s="33">
        <v>0</v>
      </c>
      <c r="G56" s="33">
        <f>'Reserva Presupuestal 19-24'!G56+'Cuentas por Pagar 19-24'!G57</f>
        <v>0</v>
      </c>
      <c r="H56" s="33">
        <v>57.221347809610002</v>
      </c>
      <c r="I56" s="33">
        <v>0</v>
      </c>
    </row>
    <row r="57" spans="2:9" x14ac:dyDescent="0.2">
      <c r="B57" s="31"/>
      <c r="C57" s="52" t="s">
        <v>160</v>
      </c>
      <c r="D57" s="33">
        <v>1432.9601321922303</v>
      </c>
      <c r="E57" s="33">
        <v>0</v>
      </c>
      <c r="F57" s="33">
        <v>0</v>
      </c>
      <c r="G57" s="33">
        <f>'Reserva Presupuestal 19-24'!G57+'Cuentas por Pagar 19-24'!G58</f>
        <v>0</v>
      </c>
      <c r="H57" s="33">
        <v>1097.6153244995701</v>
      </c>
      <c r="I57" s="33">
        <v>0</v>
      </c>
    </row>
    <row r="58" spans="2:9" x14ac:dyDescent="0.2">
      <c r="B58" s="31"/>
      <c r="C58" s="52" t="s">
        <v>161</v>
      </c>
      <c r="D58" s="33">
        <v>0.78975934495</v>
      </c>
      <c r="E58" s="33">
        <v>1.0005588009099999</v>
      </c>
      <c r="F58" s="33">
        <v>0.38718090927999999</v>
      </c>
      <c r="G58" s="33">
        <v>0.80410000000000004</v>
      </c>
      <c r="H58" s="33">
        <v>4.9849060508000003</v>
      </c>
      <c r="I58" s="33">
        <v>1.12567207251</v>
      </c>
    </row>
    <row r="59" spans="2:9" x14ac:dyDescent="0.2">
      <c r="B59" s="34"/>
      <c r="C59" s="51" t="s">
        <v>36</v>
      </c>
      <c r="D59" s="35">
        <f t="shared" ref="D59:I59" si="15">+SUM(D60:D63)</f>
        <v>9016.3743857908994</v>
      </c>
      <c r="E59" s="35">
        <f t="shared" si="15"/>
        <v>42.452921371270001</v>
      </c>
      <c r="F59" s="35">
        <f t="shared" si="15"/>
        <v>7945.0206605142503</v>
      </c>
      <c r="G59" s="35">
        <f t="shared" si="15"/>
        <v>5055.9722577372904</v>
      </c>
      <c r="H59" s="35">
        <f t="shared" si="15"/>
        <v>704.76378744612009</v>
      </c>
      <c r="I59" s="35">
        <f t="shared" si="15"/>
        <v>150.81166156744999</v>
      </c>
    </row>
    <row r="60" spans="2:9" x14ac:dyDescent="0.2">
      <c r="B60" s="31"/>
      <c r="C60" s="52" t="s">
        <v>159</v>
      </c>
      <c r="D60" s="33">
        <v>7547.348</v>
      </c>
      <c r="E60" s="33">
        <v>6.4162979392600006</v>
      </c>
      <c r="F60" s="33">
        <v>7464.8897396032598</v>
      </c>
      <c r="G60" s="33">
        <v>5006.8</v>
      </c>
      <c r="H60" s="33">
        <v>651.50241160012001</v>
      </c>
      <c r="I60" s="33">
        <v>84.209054617109985</v>
      </c>
    </row>
    <row r="61" spans="2:9" x14ac:dyDescent="0.2">
      <c r="B61" s="31"/>
      <c r="C61" s="52" t="s">
        <v>160</v>
      </c>
      <c r="D61" s="33">
        <v>1467.8160667248999</v>
      </c>
      <c r="E61" s="33">
        <v>0.22984615901</v>
      </c>
      <c r="F61" s="33">
        <v>444.56041877009005</v>
      </c>
      <c r="G61" s="33">
        <v>0.02</v>
      </c>
      <c r="H61" s="33">
        <v>1.5473409859999999E-2</v>
      </c>
      <c r="I61" s="33">
        <v>1.146366282E-2</v>
      </c>
    </row>
    <row r="62" spans="2:9" x14ac:dyDescent="0.2">
      <c r="B62" s="31"/>
      <c r="C62" s="52" t="s">
        <v>161</v>
      </c>
      <c r="D62" s="33">
        <v>1.2103190660000001</v>
      </c>
      <c r="E62" s="33">
        <v>35.806777273000002</v>
      </c>
      <c r="F62" s="33">
        <v>35.570502140900004</v>
      </c>
      <c r="G62" s="33">
        <v>49.15225773729</v>
      </c>
      <c r="H62" s="33">
        <v>52.890338472010001</v>
      </c>
      <c r="I62" s="33">
        <v>51.785555389499997</v>
      </c>
    </row>
    <row r="63" spans="2:9" x14ac:dyDescent="0.2">
      <c r="B63" s="31"/>
      <c r="C63" s="52" t="s">
        <v>162</v>
      </c>
      <c r="D63" s="33">
        <v>0</v>
      </c>
      <c r="E63" s="33">
        <v>0</v>
      </c>
      <c r="F63" s="33">
        <v>0</v>
      </c>
      <c r="G63" s="33">
        <f>'Reserva Presupuestal 19-24'!G63+'Cuentas por Pagar 19-24'!G64</f>
        <v>0</v>
      </c>
      <c r="H63" s="33">
        <v>0.35556396413000002</v>
      </c>
      <c r="I63" s="33">
        <v>14.805587898020001</v>
      </c>
    </row>
    <row r="64" spans="2:9" x14ac:dyDescent="0.2">
      <c r="B64" s="34" t="s">
        <v>37</v>
      </c>
      <c r="C64" s="51" t="s">
        <v>210</v>
      </c>
      <c r="D64" s="35">
        <v>6638.7953068063616</v>
      </c>
      <c r="E64" s="35">
        <v>7338.5796413559701</v>
      </c>
      <c r="F64" s="35">
        <v>5564.830241299358</v>
      </c>
      <c r="G64" s="35">
        <v>8740.3430380930567</v>
      </c>
      <c r="H64" s="35">
        <v>9355.4577906241448</v>
      </c>
      <c r="I64" s="35">
        <v>13968.091433886126</v>
      </c>
    </row>
    <row r="65" spans="2:9" x14ac:dyDescent="0.2">
      <c r="B65" s="36" t="s">
        <v>38</v>
      </c>
      <c r="C65" s="53" t="s">
        <v>41</v>
      </c>
      <c r="D65" s="37">
        <f t="shared" ref="D65:I65" si="16">+D46+D64</f>
        <v>11254.832887984903</v>
      </c>
      <c r="E65" s="37">
        <f t="shared" si="16"/>
        <v>14920.164792120529</v>
      </c>
      <c r="F65" s="37">
        <f t="shared" si="16"/>
        <v>17030.00494282792</v>
      </c>
      <c r="G65" s="37">
        <f t="shared" si="16"/>
        <v>16343.733301029828</v>
      </c>
      <c r="H65" s="37">
        <f t="shared" si="16"/>
        <v>24412.322109880868</v>
      </c>
      <c r="I65" s="37">
        <f t="shared" si="16"/>
        <v>32503.001796688935</v>
      </c>
    </row>
    <row r="66" spans="2:9" x14ac:dyDescent="0.2">
      <c r="B66" s="40" t="s">
        <v>40</v>
      </c>
      <c r="C66" s="54" t="s">
        <v>39</v>
      </c>
      <c r="D66" s="41">
        <f t="shared" ref="D66:I66" si="17">+D46+D54+D64</f>
        <v>21806.254715734773</v>
      </c>
      <c r="E66" s="41">
        <f t="shared" si="17"/>
        <v>14963.618272292711</v>
      </c>
      <c r="F66" s="41">
        <f t="shared" si="17"/>
        <v>24975.41278425145</v>
      </c>
      <c r="G66" s="41">
        <f t="shared" si="17"/>
        <v>21400.509658767121</v>
      </c>
      <c r="H66" s="41">
        <f t="shared" si="17"/>
        <v>26276.907475686967</v>
      </c>
      <c r="I66" s="41">
        <f t="shared" si="17"/>
        <v>32654.939130328894</v>
      </c>
    </row>
    <row r="67" spans="2:9" x14ac:dyDescent="0.2">
      <c r="B67" s="36" t="s">
        <v>42</v>
      </c>
      <c r="C67" s="53" t="s">
        <v>43</v>
      </c>
      <c r="D67" s="37">
        <v>219515.72842821991</v>
      </c>
      <c r="E67" s="37">
        <v>235556.36667189299</v>
      </c>
      <c r="F67" s="37">
        <v>294412.06427095202</v>
      </c>
      <c r="G67" s="37">
        <v>325239.37872891495</v>
      </c>
      <c r="H67" s="37">
        <v>333761.84197394899</v>
      </c>
      <c r="I67" s="37">
        <v>401394.21624132799</v>
      </c>
    </row>
    <row r="68" spans="2:9" x14ac:dyDescent="0.2">
      <c r="B68" s="40" t="s">
        <v>44</v>
      </c>
      <c r="C68" s="54" t="s">
        <v>45</v>
      </c>
      <c r="D68" s="41">
        <v>171587.02700613689</v>
      </c>
      <c r="E68" s="41">
        <v>183622.86901044901</v>
      </c>
      <c r="F68" s="41">
        <v>240799.5283337</v>
      </c>
      <c r="G68" s="41">
        <v>254720.94731640295</v>
      </c>
      <c r="H68" s="41">
        <v>262114.48135406699</v>
      </c>
      <c r="I68" s="41">
        <v>322948.82718312601</v>
      </c>
    </row>
    <row r="69" spans="2:9" x14ac:dyDescent="0.2">
      <c r="B69" s="36" t="s">
        <v>46</v>
      </c>
      <c r="C69" s="53" t="s">
        <v>47</v>
      </c>
      <c r="D69" s="39">
        <f t="shared" ref="D69:I69" si="18">+D66/D67*100</f>
        <v>9.9338005854397178</v>
      </c>
      <c r="E69" s="39">
        <f t="shared" si="18"/>
        <v>6.3524575810491974</v>
      </c>
      <c r="F69" s="39">
        <f t="shared" si="18"/>
        <v>8.4831485578207104</v>
      </c>
      <c r="G69" s="39">
        <f t="shared" si="18"/>
        <v>6.5799257588068132</v>
      </c>
      <c r="H69" s="39">
        <f t="shared" si="18"/>
        <v>7.8729513596518172</v>
      </c>
      <c r="I69" s="39">
        <f t="shared" si="18"/>
        <v>8.1353785901827607</v>
      </c>
    </row>
    <row r="70" spans="2:9" x14ac:dyDescent="0.2">
      <c r="B70" s="40" t="s">
        <v>48</v>
      </c>
      <c r="C70" s="54" t="s">
        <v>130</v>
      </c>
      <c r="D70" s="42">
        <f t="shared" ref="D70:I70" si="19">+D65/D68*100</f>
        <v>6.5592563053046948</v>
      </c>
      <c r="E70" s="42">
        <f t="shared" si="19"/>
        <v>8.1254393162060339</v>
      </c>
      <c r="F70" s="42">
        <f t="shared" si="19"/>
        <v>7.0722750416802054</v>
      </c>
      <c r="G70" s="42">
        <f t="shared" si="19"/>
        <v>6.4163287209859403</v>
      </c>
      <c r="H70" s="42">
        <f t="shared" si="19"/>
        <v>9.3136105963197231</v>
      </c>
      <c r="I70" s="42">
        <f t="shared" si="19"/>
        <v>10.064443360947188</v>
      </c>
    </row>
    <row r="71" spans="2:9" s="49" customFormat="1" x14ac:dyDescent="0.2">
      <c r="B71" s="29"/>
      <c r="C71" s="29"/>
      <c r="D71" s="48"/>
      <c r="E71" s="48"/>
      <c r="F71" s="48"/>
      <c r="G71" s="48"/>
      <c r="H71" s="48"/>
      <c r="I71" s="48"/>
    </row>
    <row r="72" spans="2:9" x14ac:dyDescent="0.2">
      <c r="B72" s="29" t="str">
        <f>B32</f>
        <v>Fuente: Dirección General del Presupuesto Público Nacional - Subdirección de Análisis y Consolidación Presupuestal</v>
      </c>
      <c r="C72" s="46"/>
      <c r="D72" s="47"/>
      <c r="E72" s="47"/>
      <c r="F72" s="47"/>
      <c r="G72" s="47"/>
      <c r="H72" s="47"/>
    </row>
    <row r="73" spans="2:9" s="9" customFormat="1" x14ac:dyDescent="0.2">
      <c r="B73" s="10"/>
      <c r="F73" s="24"/>
    </row>
    <row r="74" spans="2:9" s="9" customFormat="1" x14ac:dyDescent="0.2">
      <c r="F74" s="24"/>
    </row>
    <row r="75" spans="2:9" s="9" customFormat="1" x14ac:dyDescent="0.2">
      <c r="F75" s="24"/>
    </row>
    <row r="76" spans="2:9" s="9" customFormat="1" x14ac:dyDescent="0.2">
      <c r="F76" s="24"/>
    </row>
    <row r="77" spans="2:9" s="9" customFormat="1" x14ac:dyDescent="0.2">
      <c r="F77" s="24"/>
    </row>
    <row r="78" spans="2:9" s="20" customFormat="1" ht="12" thickBot="1" x14ac:dyDescent="0.25">
      <c r="F78" s="25"/>
    </row>
    <row r="79" spans="2:9" s="9" customFormat="1" x14ac:dyDescent="0.2">
      <c r="F79" s="24"/>
    </row>
    <row r="80" spans="2:9" s="9" customFormat="1" x14ac:dyDescent="0.2">
      <c r="F80" s="24"/>
    </row>
    <row r="81" spans="2:9" s="9" customFormat="1" x14ac:dyDescent="0.2">
      <c r="F81" s="24"/>
    </row>
    <row r="82" spans="2:9" ht="15" customHeight="1" x14ac:dyDescent="0.2">
      <c r="B82" s="65" t="s">
        <v>212</v>
      </c>
      <c r="C82" s="65"/>
      <c r="D82" s="65"/>
      <c r="E82" s="65"/>
      <c r="F82" s="65"/>
      <c r="G82" s="65"/>
      <c r="H82" s="65"/>
      <c r="I82" s="65"/>
    </row>
    <row r="83" spans="2:9" ht="15" customHeight="1" x14ac:dyDescent="0.2">
      <c r="B83" s="64" t="s">
        <v>131</v>
      </c>
      <c r="C83" s="64"/>
      <c r="D83" s="64"/>
      <c r="E83" s="64"/>
      <c r="F83" s="64"/>
      <c r="G83" s="64"/>
      <c r="H83" s="64"/>
      <c r="I83" s="64"/>
    </row>
    <row r="84" spans="2:9" ht="22.5" x14ac:dyDescent="0.2">
      <c r="B84" s="68"/>
      <c r="C84" s="66" t="s">
        <v>0</v>
      </c>
      <c r="D84" s="30" t="s">
        <v>148</v>
      </c>
      <c r="E84" s="30" t="s">
        <v>185</v>
      </c>
      <c r="F84" s="43" t="s">
        <v>205</v>
      </c>
      <c r="G84" s="43" t="s">
        <v>223</v>
      </c>
      <c r="H84" s="43" t="s">
        <v>232</v>
      </c>
      <c r="I84" s="43" t="s">
        <v>240</v>
      </c>
    </row>
    <row r="85" spans="2:9" ht="34.5" thickBot="1" x14ac:dyDescent="0.25">
      <c r="B85" s="69"/>
      <c r="C85" s="67"/>
      <c r="D85" s="55" t="s">
        <v>149</v>
      </c>
      <c r="E85" s="55" t="s">
        <v>186</v>
      </c>
      <c r="F85" s="56" t="s">
        <v>220</v>
      </c>
      <c r="G85" s="56" t="s">
        <v>229</v>
      </c>
      <c r="H85" s="56" t="s">
        <v>236</v>
      </c>
      <c r="I85" s="56" t="s">
        <v>244</v>
      </c>
    </row>
    <row r="86" spans="2:9" x14ac:dyDescent="0.2">
      <c r="B86" s="34" t="s">
        <v>25</v>
      </c>
      <c r="C86" s="51" t="s">
        <v>26</v>
      </c>
      <c r="D86" s="35">
        <f t="shared" ref="D86:I86" si="20">+SUM(D87:D93)</f>
        <v>377.32809422011007</v>
      </c>
      <c r="E86" s="35">
        <f t="shared" si="20"/>
        <v>335.9192950322701</v>
      </c>
      <c r="F86" s="35">
        <f t="shared" si="20"/>
        <v>358.86616383380004</v>
      </c>
      <c r="G86" s="35">
        <f t="shared" si="20"/>
        <v>275.81820971983996</v>
      </c>
      <c r="H86" s="35">
        <f t="shared" si="20"/>
        <v>339.64991636073</v>
      </c>
      <c r="I86" s="35">
        <f t="shared" si="20"/>
        <v>474.06223492313001</v>
      </c>
    </row>
    <row r="87" spans="2:9" x14ac:dyDescent="0.2">
      <c r="B87" s="32"/>
      <c r="C87" s="52" t="s">
        <v>153</v>
      </c>
      <c r="D87" s="33">
        <v>1.8833832161400001</v>
      </c>
      <c r="E87" s="33">
        <v>3.3754136010699995</v>
      </c>
      <c r="F87" s="33">
        <v>9.7664703446699974</v>
      </c>
      <c r="G87" s="33">
        <v>11.96350712532</v>
      </c>
      <c r="H87" s="33">
        <v>15.533188032779998</v>
      </c>
      <c r="I87" s="33">
        <v>4.2815836727900001</v>
      </c>
    </row>
    <row r="88" spans="2:9" x14ac:dyDescent="0.2">
      <c r="B88" s="32"/>
      <c r="C88" s="52" t="s">
        <v>209</v>
      </c>
      <c r="D88" s="33">
        <v>72.35981248229001</v>
      </c>
      <c r="E88" s="33">
        <v>58.239788681660002</v>
      </c>
      <c r="F88" s="33">
        <v>100.74394227395</v>
      </c>
      <c r="G88" s="33">
        <v>54.614022357540009</v>
      </c>
      <c r="H88" s="33">
        <v>61.035823865220003</v>
      </c>
      <c r="I88" s="33">
        <v>126.11781331064999</v>
      </c>
    </row>
    <row r="89" spans="2:9" x14ac:dyDescent="0.2">
      <c r="B89" s="32"/>
      <c r="C89" s="52" t="s">
        <v>154</v>
      </c>
      <c r="D89" s="33">
        <v>39.725372031070002</v>
      </c>
      <c r="E89" s="33">
        <v>49.117095838169988</v>
      </c>
      <c r="F89" s="33">
        <v>49.94853316622001</v>
      </c>
      <c r="G89" s="33">
        <v>64.868614402640006</v>
      </c>
      <c r="H89" s="33">
        <v>68.225014001570003</v>
      </c>
      <c r="I89" s="33">
        <v>143.85957139772998</v>
      </c>
    </row>
    <row r="90" spans="2:9" x14ac:dyDescent="0.2">
      <c r="B90" s="32"/>
      <c r="C90" s="52" t="s">
        <v>155</v>
      </c>
      <c r="D90" s="33">
        <v>257.67362424194005</v>
      </c>
      <c r="E90" s="33">
        <v>221.56812789737003</v>
      </c>
      <c r="F90" s="33">
        <v>189.10984484997005</v>
      </c>
      <c r="G90" s="33">
        <v>138.78049982610997</v>
      </c>
      <c r="H90" s="33">
        <v>191.82760744790002</v>
      </c>
      <c r="I90" s="33">
        <v>191.43507379567995</v>
      </c>
    </row>
    <row r="91" spans="2:9" x14ac:dyDescent="0.2">
      <c r="B91" s="32"/>
      <c r="C91" s="52" t="s">
        <v>156</v>
      </c>
      <c r="D91" s="33">
        <v>4.2114657272800002</v>
      </c>
      <c r="E91" s="33">
        <v>3.3404492860000001</v>
      </c>
      <c r="F91" s="33">
        <v>7.6210816749399992</v>
      </c>
      <c r="G91" s="33">
        <v>5.1427752132299993</v>
      </c>
      <c r="H91" s="33">
        <v>2.2558423790000002</v>
      </c>
      <c r="I91" s="33">
        <v>8.3488861502800003</v>
      </c>
    </row>
    <row r="92" spans="2:9" x14ac:dyDescent="0.2">
      <c r="B92" s="32"/>
      <c r="C92" s="52" t="s">
        <v>157</v>
      </c>
      <c r="D92" s="33">
        <v>3.7816199999999999E-3</v>
      </c>
      <c r="E92" s="33">
        <v>8.7519675879999995E-2</v>
      </c>
      <c r="F92" s="33">
        <v>6.0664648000000002E-2</v>
      </c>
      <c r="G92" s="33">
        <v>0.40339120099999998</v>
      </c>
      <c r="H92" s="33">
        <v>0.733930737</v>
      </c>
      <c r="I92" s="33">
        <v>5.0007299999999997E-4</v>
      </c>
    </row>
    <row r="93" spans="2:9" x14ac:dyDescent="0.2">
      <c r="B93" s="32"/>
      <c r="C93" s="52" t="s">
        <v>158</v>
      </c>
      <c r="D93" s="33">
        <v>1.4706549013899999</v>
      </c>
      <c r="E93" s="33">
        <v>0.19090005212</v>
      </c>
      <c r="F93" s="33">
        <v>1.6156268760499999</v>
      </c>
      <c r="G93" s="33">
        <v>4.5399594000000001E-2</v>
      </c>
      <c r="H93" s="33">
        <v>3.8509897259999995E-2</v>
      </c>
      <c r="I93" s="33">
        <v>1.8806522999999999E-2</v>
      </c>
    </row>
    <row r="94" spans="2:9" x14ac:dyDescent="0.2">
      <c r="B94" s="34" t="s">
        <v>31</v>
      </c>
      <c r="C94" s="51" t="s">
        <v>32</v>
      </c>
      <c r="D94" s="35">
        <f t="shared" ref="D94:I94" si="21">+D95+D99</f>
        <v>2.8857292E-2</v>
      </c>
      <c r="E94" s="35">
        <f t="shared" si="21"/>
        <v>0</v>
      </c>
      <c r="F94" s="35">
        <f t="shared" si="21"/>
        <v>0</v>
      </c>
      <c r="G94" s="35">
        <f t="shared" si="21"/>
        <v>0</v>
      </c>
      <c r="H94" s="35">
        <f t="shared" si="21"/>
        <v>0</v>
      </c>
      <c r="I94" s="35">
        <f t="shared" si="21"/>
        <v>0</v>
      </c>
    </row>
    <row r="95" spans="2:9" x14ac:dyDescent="0.2">
      <c r="B95" s="34"/>
      <c r="C95" s="51" t="s">
        <v>33</v>
      </c>
      <c r="D95" s="35">
        <f t="shared" ref="D95:I95" si="22">+SUM(D96:D98)</f>
        <v>0</v>
      </c>
      <c r="E95" s="35">
        <f t="shared" si="22"/>
        <v>0</v>
      </c>
      <c r="F95" s="35">
        <f t="shared" si="22"/>
        <v>0</v>
      </c>
      <c r="G95" s="35">
        <f t="shared" si="22"/>
        <v>0</v>
      </c>
      <c r="H95" s="35">
        <f t="shared" si="22"/>
        <v>0</v>
      </c>
      <c r="I95" s="35">
        <f t="shared" si="22"/>
        <v>0</v>
      </c>
    </row>
    <row r="96" spans="2:9" x14ac:dyDescent="0.2">
      <c r="B96" s="31"/>
      <c r="C96" s="52" t="s">
        <v>159</v>
      </c>
      <c r="D96" s="33">
        <v>0</v>
      </c>
      <c r="E96" s="33">
        <v>0</v>
      </c>
      <c r="F96" s="33">
        <v>0</v>
      </c>
      <c r="G96" s="33">
        <f>'Reserva Presupuestal 19-24'!G96+'Cuentas por Pagar 19-24'!G97</f>
        <v>0</v>
      </c>
      <c r="H96" s="33">
        <f>'Reserva Presupuestal 19-24'!H96+'Cuentas por Pagar 19-24'!H97</f>
        <v>0</v>
      </c>
      <c r="I96" s="33">
        <f>'Reserva Presupuestal 19-24'!I96+'Cuentas por Pagar 19-24'!I97</f>
        <v>0</v>
      </c>
    </row>
    <row r="97" spans="2:9" x14ac:dyDescent="0.2">
      <c r="B97" s="31"/>
      <c r="C97" s="52" t="s">
        <v>160</v>
      </c>
      <c r="D97" s="33">
        <v>0</v>
      </c>
      <c r="E97" s="33">
        <v>0</v>
      </c>
      <c r="F97" s="33">
        <v>0</v>
      </c>
      <c r="G97" s="33">
        <f>'Reserva Presupuestal 19-24'!G97+'Cuentas por Pagar 19-24'!G98</f>
        <v>0</v>
      </c>
      <c r="H97" s="33">
        <f>'Reserva Presupuestal 19-24'!H97+'Cuentas por Pagar 19-24'!H98</f>
        <v>0</v>
      </c>
      <c r="I97" s="33">
        <f>'Reserva Presupuestal 19-24'!I97+'Cuentas por Pagar 19-24'!I98</f>
        <v>0</v>
      </c>
    </row>
    <row r="98" spans="2:9" x14ac:dyDescent="0.2">
      <c r="B98" s="31"/>
      <c r="C98" s="52" t="s">
        <v>161</v>
      </c>
      <c r="D98" s="33">
        <v>0</v>
      </c>
      <c r="E98" s="33">
        <v>0</v>
      </c>
      <c r="F98" s="33">
        <v>0</v>
      </c>
      <c r="G98" s="33">
        <f>'Reserva Presupuestal 19-24'!G98+'Cuentas por Pagar 19-24'!G99</f>
        <v>0</v>
      </c>
      <c r="H98" s="33">
        <f>'Reserva Presupuestal 19-24'!H98+'Cuentas por Pagar 19-24'!H99</f>
        <v>0</v>
      </c>
      <c r="I98" s="33">
        <f>'Reserva Presupuestal 19-24'!I98+'Cuentas por Pagar 19-24'!I99</f>
        <v>0</v>
      </c>
    </row>
    <row r="99" spans="2:9" x14ac:dyDescent="0.2">
      <c r="B99" s="34"/>
      <c r="C99" s="51" t="s">
        <v>36</v>
      </c>
      <c r="D99" s="35">
        <f>+SUM(D100:D103)</f>
        <v>2.8857292E-2</v>
      </c>
      <c r="E99" s="35">
        <f>+SUM(E100:E103)</f>
        <v>0</v>
      </c>
      <c r="F99" s="35">
        <v>0</v>
      </c>
      <c r="G99" s="35">
        <v>0</v>
      </c>
      <c r="H99" s="35">
        <v>0</v>
      </c>
      <c r="I99" s="35">
        <v>0</v>
      </c>
    </row>
    <row r="100" spans="2:9" x14ac:dyDescent="0.2">
      <c r="B100" s="31"/>
      <c r="C100" s="52" t="s">
        <v>159</v>
      </c>
      <c r="D100" s="33"/>
      <c r="E100" s="33">
        <v>0</v>
      </c>
      <c r="F100" s="33">
        <v>0</v>
      </c>
      <c r="G100" s="33">
        <f>'Reserva Presupuestal 19-24'!G100+'Cuentas por Pagar 19-24'!G101</f>
        <v>0</v>
      </c>
      <c r="H100" s="33">
        <f>'Reserva Presupuestal 19-24'!H100+'Cuentas por Pagar 19-24'!H101</f>
        <v>0</v>
      </c>
      <c r="I100" s="33">
        <f>'Reserva Presupuestal 19-24'!I100+'Cuentas por Pagar 19-24'!I101</f>
        <v>0</v>
      </c>
    </row>
    <row r="101" spans="2:9" x14ac:dyDescent="0.2">
      <c r="B101" s="31"/>
      <c r="C101" s="52" t="s">
        <v>160</v>
      </c>
      <c r="D101" s="33">
        <v>2.8857292E-2</v>
      </c>
      <c r="E101" s="33">
        <v>0</v>
      </c>
      <c r="F101" s="33">
        <v>0</v>
      </c>
      <c r="G101" s="33">
        <f>'Reserva Presupuestal 19-24'!G101+'Cuentas por Pagar 19-24'!G102</f>
        <v>0</v>
      </c>
      <c r="H101" s="33">
        <f>'Reserva Presupuestal 19-24'!H101+'Cuentas por Pagar 19-24'!H102</f>
        <v>0</v>
      </c>
      <c r="I101" s="33">
        <f>'Reserva Presupuestal 19-24'!I101+'Cuentas por Pagar 19-24'!I102</f>
        <v>0</v>
      </c>
    </row>
    <row r="102" spans="2:9" x14ac:dyDescent="0.2">
      <c r="B102" s="31"/>
      <c r="C102" s="52" t="s">
        <v>161</v>
      </c>
      <c r="D102" s="33"/>
      <c r="E102" s="33">
        <v>0</v>
      </c>
      <c r="F102" s="33">
        <v>0</v>
      </c>
      <c r="G102" s="33">
        <f>'Reserva Presupuestal 19-24'!G102+'Cuentas por Pagar 19-24'!G103</f>
        <v>0</v>
      </c>
      <c r="H102" s="33">
        <f>'Reserva Presupuestal 19-24'!H102+'Cuentas por Pagar 19-24'!H103</f>
        <v>0</v>
      </c>
      <c r="I102" s="33">
        <f>'Reserva Presupuestal 19-24'!I102+'Cuentas por Pagar 19-24'!I103</f>
        <v>0</v>
      </c>
    </row>
    <row r="103" spans="2:9" x14ac:dyDescent="0.2">
      <c r="B103" s="31"/>
      <c r="C103" s="52" t="s">
        <v>162</v>
      </c>
      <c r="D103" s="33">
        <v>0</v>
      </c>
      <c r="E103" s="33">
        <v>0</v>
      </c>
      <c r="F103" s="33">
        <v>0</v>
      </c>
      <c r="G103" s="33">
        <f>'Reserva Presupuestal 19-24'!G103+'Cuentas por Pagar 19-24'!G104</f>
        <v>0</v>
      </c>
      <c r="H103" s="33">
        <f>'Reserva Presupuestal 19-24'!H103+'Cuentas por Pagar 19-24'!H104</f>
        <v>0</v>
      </c>
      <c r="I103" s="33">
        <f>'Reserva Presupuestal 19-24'!I103+'Cuentas por Pagar 19-24'!I104</f>
        <v>0</v>
      </c>
    </row>
    <row r="104" spans="2:9" x14ac:dyDescent="0.2">
      <c r="B104" s="34" t="s">
        <v>37</v>
      </c>
      <c r="C104" s="51" t="s">
        <v>210</v>
      </c>
      <c r="D104" s="35">
        <v>811.08400503423036</v>
      </c>
      <c r="E104" s="35">
        <v>1417.2379035552294</v>
      </c>
      <c r="F104" s="35">
        <v>1529.7397394126501</v>
      </c>
      <c r="G104" s="35">
        <v>1495.3387263081611</v>
      </c>
      <c r="H104" s="35">
        <v>1675.8166351580403</v>
      </c>
      <c r="I104" s="35">
        <v>1774.0772796272799</v>
      </c>
    </row>
    <row r="105" spans="2:9" x14ac:dyDescent="0.2">
      <c r="B105" s="36" t="s">
        <v>38</v>
      </c>
      <c r="C105" s="53" t="s">
        <v>41</v>
      </c>
      <c r="D105" s="37">
        <f t="shared" ref="D105:I105" si="23">+D86+D104</f>
        <v>1188.4120992543403</v>
      </c>
      <c r="E105" s="37">
        <f t="shared" si="23"/>
        <v>1753.1571985874996</v>
      </c>
      <c r="F105" s="37">
        <f t="shared" si="23"/>
        <v>1888.6059032464502</v>
      </c>
      <c r="G105" s="37">
        <f t="shared" si="23"/>
        <v>1771.1569360280009</v>
      </c>
      <c r="H105" s="37">
        <f t="shared" si="23"/>
        <v>2015.4665515187703</v>
      </c>
      <c r="I105" s="37">
        <f t="shared" si="23"/>
        <v>2248.1395145504098</v>
      </c>
    </row>
    <row r="106" spans="2:9" x14ac:dyDescent="0.2">
      <c r="B106" s="40" t="s">
        <v>40</v>
      </c>
      <c r="C106" s="54" t="s">
        <v>39</v>
      </c>
      <c r="D106" s="41">
        <f t="shared" ref="D106:I106" si="24">+D86+D94+D104</f>
        <v>1188.4409565463404</v>
      </c>
      <c r="E106" s="41">
        <f t="shared" si="24"/>
        <v>1753.1571985874996</v>
      </c>
      <c r="F106" s="41">
        <f t="shared" si="24"/>
        <v>1888.6059032464502</v>
      </c>
      <c r="G106" s="41">
        <f t="shared" si="24"/>
        <v>1771.1569360280009</v>
      </c>
      <c r="H106" s="41">
        <f t="shared" si="24"/>
        <v>2015.4665515187703</v>
      </c>
      <c r="I106" s="41">
        <f t="shared" si="24"/>
        <v>2248.1395145504098</v>
      </c>
    </row>
    <row r="107" spans="2:9" x14ac:dyDescent="0.2">
      <c r="B107" s="36" t="s">
        <v>42</v>
      </c>
      <c r="C107" s="53" t="s">
        <v>43</v>
      </c>
      <c r="D107" s="37">
        <v>13744.49185126962</v>
      </c>
      <c r="E107" s="37">
        <v>14854.8567778954</v>
      </c>
      <c r="F107" s="37">
        <v>14808.365359441999</v>
      </c>
      <c r="G107" s="37">
        <v>18736.750920225997</v>
      </c>
      <c r="H107" s="37">
        <v>18896.831667896004</v>
      </c>
      <c r="I107" s="37">
        <v>21778.454694626002</v>
      </c>
    </row>
    <row r="108" spans="2:9" x14ac:dyDescent="0.2">
      <c r="B108" s="40" t="s">
        <v>44</v>
      </c>
      <c r="C108" s="54" t="s">
        <v>45</v>
      </c>
      <c r="D108" s="41">
        <v>13743.205057908621</v>
      </c>
      <c r="E108" s="41">
        <v>14853.5407778954</v>
      </c>
      <c r="F108" s="41">
        <v>14807.200359442</v>
      </c>
      <c r="G108" s="41">
        <v>18735.466920225997</v>
      </c>
      <c r="H108" s="41">
        <v>18879.612690109003</v>
      </c>
      <c r="I108" s="41">
        <v>21725.844818532001</v>
      </c>
    </row>
    <row r="109" spans="2:9" x14ac:dyDescent="0.2">
      <c r="B109" s="36" t="s">
        <v>46</v>
      </c>
      <c r="C109" s="53" t="s">
        <v>47</v>
      </c>
      <c r="D109" s="39">
        <f t="shared" ref="D109:I109" si="25">+D106/D107*100</f>
        <v>8.6466707493195578</v>
      </c>
      <c r="E109" s="39">
        <f t="shared" si="25"/>
        <v>11.801912497710951</v>
      </c>
      <c r="F109" s="39">
        <f t="shared" si="25"/>
        <v>12.753641994943429</v>
      </c>
      <c r="G109" s="39">
        <f t="shared" si="25"/>
        <v>9.4528498754608936</v>
      </c>
      <c r="H109" s="39">
        <f t="shared" si="25"/>
        <v>10.66563213844395</v>
      </c>
      <c r="I109" s="39">
        <f t="shared" si="25"/>
        <v>10.322768745870455</v>
      </c>
    </row>
    <row r="110" spans="2:9" x14ac:dyDescent="0.2">
      <c r="B110" s="40" t="s">
        <v>48</v>
      </c>
      <c r="C110" s="54" t="s">
        <v>49</v>
      </c>
      <c r="D110" s="42">
        <f t="shared" ref="D110:I110" si="26">+D105/D108*100</f>
        <v>8.6472703728629909</v>
      </c>
      <c r="E110" s="42">
        <f t="shared" si="26"/>
        <v>11.802958128317096</v>
      </c>
      <c r="F110" s="42">
        <f t="shared" si="26"/>
        <v>12.754645425204615</v>
      </c>
      <c r="G110" s="42">
        <f t="shared" si="26"/>
        <v>9.4534977087543872</v>
      </c>
      <c r="H110" s="42">
        <f t="shared" si="26"/>
        <v>10.675359630521816</v>
      </c>
      <c r="I110" s="42">
        <f t="shared" si="26"/>
        <v>10.347765683352215</v>
      </c>
    </row>
    <row r="111" spans="2:9" s="49" customFormat="1" x14ac:dyDescent="0.2">
      <c r="B111" s="29"/>
      <c r="C111" s="29"/>
      <c r="D111" s="48"/>
      <c r="E111" s="48"/>
      <c r="F111" s="48"/>
      <c r="G111" s="48"/>
      <c r="H111" s="48"/>
      <c r="I111" s="48"/>
    </row>
    <row r="112" spans="2:9" s="49" customFormat="1" x14ac:dyDescent="0.2">
      <c r="B112" s="29" t="str">
        <f>B72</f>
        <v>Fuente: Dirección General del Presupuesto Público Nacional - Subdirección de Análisis y Consolidación Presupuestal</v>
      </c>
      <c r="C112" s="29"/>
      <c r="D112" s="48"/>
      <c r="E112" s="48"/>
      <c r="F112" s="48"/>
      <c r="G112" s="48"/>
      <c r="H112" s="48"/>
    </row>
    <row r="113" spans="2:9" x14ac:dyDescent="0.2">
      <c r="B113" s="10"/>
    </row>
    <row r="114" spans="2:9" x14ac:dyDescent="0.2">
      <c r="H114" s="14">
        <f>H106+H66-H26</f>
        <v>0</v>
      </c>
      <c r="I114" s="14">
        <f>I106+I66-I26</f>
        <v>0</v>
      </c>
    </row>
    <row r="121" spans="2:9" hidden="1" x14ac:dyDescent="0.2">
      <c r="D121" s="12"/>
      <c r="E121" s="12"/>
    </row>
    <row r="122" spans="2:9" hidden="1" x14ac:dyDescent="0.2">
      <c r="C122" s="12"/>
      <c r="D122" s="12"/>
      <c r="E122" s="12"/>
    </row>
    <row r="123" spans="2:9" hidden="1" x14ac:dyDescent="0.2">
      <c r="D123" s="11">
        <v>2000.1484519793398</v>
      </c>
      <c r="E123" s="11"/>
    </row>
    <row r="124" spans="2:9" hidden="1" x14ac:dyDescent="0.2">
      <c r="D124" s="11">
        <v>-101.76041623588995</v>
      </c>
      <c r="E124" s="11"/>
    </row>
    <row r="125" spans="2:9" hidden="1" x14ac:dyDescent="0.2">
      <c r="D125" s="11">
        <v>691.74178155892992</v>
      </c>
      <c r="E125" s="11"/>
    </row>
    <row r="126" spans="2:9" hidden="1" x14ac:dyDescent="0.2">
      <c r="D126" s="11">
        <v>1148.2640813359403</v>
      </c>
      <c r="E126" s="11"/>
    </row>
    <row r="127" spans="2:9" hidden="1" x14ac:dyDescent="0.2">
      <c r="D127" s="11">
        <v>176.29962076591997</v>
      </c>
      <c r="E127" s="11"/>
    </row>
    <row r="128" spans="2:9" hidden="1" x14ac:dyDescent="0.2">
      <c r="D128" s="11">
        <v>10362.572968840332</v>
      </c>
      <c r="E128" s="11"/>
    </row>
    <row r="129" spans="4:5" hidden="1" x14ac:dyDescent="0.2">
      <c r="D129" s="11">
        <v>1513.9899576968598</v>
      </c>
      <c r="E129" s="11"/>
    </row>
    <row r="130" spans="4:5" hidden="1" x14ac:dyDescent="0.2">
      <c r="D130" s="11">
        <v>77.706345217139997</v>
      </c>
      <c r="E130" s="11"/>
    </row>
    <row r="131" spans="4:5" hidden="1" x14ac:dyDescent="0.2">
      <c r="D131" s="11">
        <v>1413.0277443564901</v>
      </c>
      <c r="E131" s="11"/>
    </row>
    <row r="132" spans="4:5" hidden="1" x14ac:dyDescent="0.2">
      <c r="D132" s="11">
        <v>8848.5830111434698</v>
      </c>
      <c r="E132" s="11"/>
    </row>
    <row r="133" spans="4:5" hidden="1" x14ac:dyDescent="0.2">
      <c r="D133" s="11">
        <v>7468.9705786919803</v>
      </c>
      <c r="E133" s="11"/>
    </row>
    <row r="134" spans="4:5" hidden="1" x14ac:dyDescent="0.2">
      <c r="D134" s="11">
        <v>1378.4021133854901</v>
      </c>
      <c r="E134" s="11"/>
    </row>
    <row r="135" spans="4:5" hidden="1" x14ac:dyDescent="0.2">
      <c r="D135" s="11">
        <v>5633.2264735155341</v>
      </c>
      <c r="E135" s="11"/>
    </row>
    <row r="136" spans="4:5" hidden="1" x14ac:dyDescent="0.2">
      <c r="D136" s="11">
        <v>7633.3749254948743</v>
      </c>
      <c r="E136" s="11"/>
    </row>
    <row r="137" spans="4:5" hidden="1" x14ac:dyDescent="0.2">
      <c r="D137" s="11">
        <v>17995.947894335201</v>
      </c>
      <c r="E137" s="11"/>
    </row>
    <row r="138" spans="4:5" hidden="1" x14ac:dyDescent="0.2">
      <c r="D138" s="11">
        <v>182665.81222326055</v>
      </c>
      <c r="E138" s="11"/>
    </row>
    <row r="139" spans="4:5" hidden="1" x14ac:dyDescent="0.2">
      <c r="D139" s="11">
        <v>151282.88640678156</v>
      </c>
      <c r="E139" s="11"/>
    </row>
    <row r="140" spans="4:5" hidden="1" x14ac:dyDescent="0.2">
      <c r="D140" s="11">
        <v>-0.35259022956544328</v>
      </c>
      <c r="E140" s="11"/>
    </row>
    <row r="141" spans="4:5" hidden="1" x14ac:dyDescent="0.2">
      <c r="D141" s="11">
        <v>-7.8393842047557305</v>
      </c>
      <c r="E141" s="11"/>
    </row>
    <row r="142" spans="4:5" hidden="1" x14ac:dyDescent="0.2">
      <c r="D142" s="11"/>
      <c r="E142" s="11"/>
    </row>
    <row r="143" spans="4:5" hidden="1" x14ac:dyDescent="0.2">
      <c r="D143" s="11"/>
      <c r="E143" s="11"/>
    </row>
    <row r="144" spans="4:5" hidden="1" x14ac:dyDescent="0.2">
      <c r="D144" s="11"/>
      <c r="E144" s="11"/>
    </row>
    <row r="145" spans="4:5" hidden="1" x14ac:dyDescent="0.2">
      <c r="D145" s="11"/>
      <c r="E145" s="11"/>
    </row>
    <row r="146" spans="4:5" hidden="1" x14ac:dyDescent="0.2">
      <c r="D146" s="11"/>
      <c r="E146" s="11"/>
    </row>
    <row r="147" spans="4:5" hidden="1" x14ac:dyDescent="0.2">
      <c r="D147" s="11">
        <v>1773.1269770698186</v>
      </c>
      <c r="E147" s="11"/>
    </row>
    <row r="148" spans="4:5" hidden="1" x14ac:dyDescent="0.2">
      <c r="D148" s="11">
        <v>-100.16518013157994</v>
      </c>
      <c r="E148" s="11"/>
    </row>
    <row r="149" spans="4:5" hidden="1" x14ac:dyDescent="0.2">
      <c r="D149" s="11">
        <v>639.69312330408025</v>
      </c>
      <c r="E149" s="11"/>
    </row>
    <row r="150" spans="4:5" hidden="1" x14ac:dyDescent="0.2">
      <c r="D150" s="11">
        <v>1141.5453787456195</v>
      </c>
      <c r="E150" s="11"/>
    </row>
    <row r="151" spans="4:5" hidden="1" x14ac:dyDescent="0.2">
      <c r="D151" s="11">
        <v>12.140727997630002</v>
      </c>
      <c r="E151" s="11"/>
    </row>
    <row r="152" spans="4:5" hidden="1" x14ac:dyDescent="0.2">
      <c r="D152" s="11">
        <v>10362.583584633188</v>
      </c>
      <c r="E152" s="11"/>
    </row>
    <row r="153" spans="4:5" hidden="1" x14ac:dyDescent="0.2">
      <c r="D153" s="11">
        <v>1513.98995769772</v>
      </c>
      <c r="E153" s="11"/>
    </row>
    <row r="154" spans="4:5" hidden="1" x14ac:dyDescent="0.2">
      <c r="D154" s="11">
        <v>77.706345217459997</v>
      </c>
      <c r="E154" s="11"/>
    </row>
    <row r="155" spans="4:5" hidden="1" x14ac:dyDescent="0.2">
      <c r="D155" s="11">
        <v>1413.0277443570301</v>
      </c>
      <c r="E155" s="11"/>
    </row>
    <row r="156" spans="4:5" hidden="1" x14ac:dyDescent="0.2">
      <c r="D156" s="11">
        <v>8848.5936269354697</v>
      </c>
      <c r="E156" s="11"/>
    </row>
    <row r="157" spans="4:5" hidden="1" x14ac:dyDescent="0.2">
      <c r="D157" s="11">
        <v>7469.0011869559803</v>
      </c>
      <c r="E157" s="11"/>
    </row>
    <row r="158" spans="4:5" hidden="1" x14ac:dyDescent="0.2">
      <c r="D158" s="11">
        <v>1378.3821209134899</v>
      </c>
      <c r="E158" s="11"/>
    </row>
    <row r="159" spans="4:5" hidden="1" x14ac:dyDescent="0.2">
      <c r="D159" s="11">
        <v>5069.7179522784518</v>
      </c>
      <c r="E159" s="11"/>
    </row>
    <row r="160" spans="4:5" hidden="1" x14ac:dyDescent="0.2">
      <c r="D160" s="11">
        <v>6842.844929348269</v>
      </c>
      <c r="E160" s="11"/>
    </row>
    <row r="161" spans="4:5" hidden="1" x14ac:dyDescent="0.2">
      <c r="D161" s="11">
        <v>17205.428513981456</v>
      </c>
      <c r="E161" s="11"/>
    </row>
    <row r="162" spans="4:5" hidden="1" x14ac:dyDescent="0.2">
      <c r="D162" s="11">
        <v>173101.35045923092</v>
      </c>
      <c r="E162" s="11"/>
    </row>
    <row r="163" spans="4:5" hidden="1" x14ac:dyDescent="0.2">
      <c r="D163" s="11">
        <v>141680.5068529319</v>
      </c>
      <c r="E163" s="11"/>
    </row>
    <row r="164" spans="4:5" hidden="1" x14ac:dyDescent="0.2">
      <c r="D164" s="11">
        <v>-0.31044840674698015</v>
      </c>
      <c r="E164" s="11"/>
    </row>
    <row r="165" spans="4:5" hidden="1" x14ac:dyDescent="0.2">
      <c r="D165" s="11">
        <v>-8.6340211405418223</v>
      </c>
      <c r="E165" s="11"/>
    </row>
    <row r="166" spans="4:5" hidden="1" x14ac:dyDescent="0.2"/>
    <row r="167" spans="4:5" hidden="1" x14ac:dyDescent="0.2"/>
    <row r="168" spans="4:5" hidden="1" x14ac:dyDescent="0.2"/>
    <row r="169" spans="4:5" hidden="1" x14ac:dyDescent="0.2"/>
    <row r="170" spans="4:5" hidden="1" x14ac:dyDescent="0.2"/>
    <row r="171" spans="4:5" hidden="1" x14ac:dyDescent="0.2">
      <c r="D171" s="11">
        <v>227.02147490951998</v>
      </c>
      <c r="E171" s="11"/>
    </row>
    <row r="172" spans="4:5" hidden="1" x14ac:dyDescent="0.2">
      <c r="D172" s="11">
        <v>-1.5952361043099996</v>
      </c>
      <c r="E172" s="11"/>
    </row>
    <row r="173" spans="4:5" hidden="1" x14ac:dyDescent="0.2">
      <c r="D173" s="11">
        <v>52.048658254850004</v>
      </c>
      <c r="E173" s="11"/>
    </row>
    <row r="174" spans="4:5" hidden="1" x14ac:dyDescent="0.2">
      <c r="D174" s="11">
        <v>6.7187025903199924</v>
      </c>
      <c r="E174" s="11"/>
    </row>
    <row r="175" spans="4:5" hidden="1" x14ac:dyDescent="0.2">
      <c r="D175" s="11">
        <v>164.15889276829</v>
      </c>
      <c r="E175" s="11"/>
    </row>
    <row r="176" spans="4:5" hidden="1" x14ac:dyDescent="0.2">
      <c r="D176" s="11">
        <v>-1.0622785860000004E-2</v>
      </c>
      <c r="E176" s="11"/>
    </row>
    <row r="177" spans="4:5" hidden="1" x14ac:dyDescent="0.2">
      <c r="D177" s="11">
        <v>-8.6000000000000003E-10</v>
      </c>
      <c r="E177" s="11"/>
    </row>
    <row r="178" spans="4:5" hidden="1" x14ac:dyDescent="0.2">
      <c r="D178" s="11">
        <v>-3.2000000000000003E-10</v>
      </c>
      <c r="E178" s="11"/>
    </row>
    <row r="179" spans="4:5" hidden="1" x14ac:dyDescent="0.2">
      <c r="D179" s="11">
        <v>-5.4E-10</v>
      </c>
      <c r="E179" s="11"/>
    </row>
    <row r="180" spans="4:5" hidden="1" x14ac:dyDescent="0.2">
      <c r="D180" s="11">
        <v>-1.0622785000000003E-2</v>
      </c>
      <c r="E180" s="11"/>
    </row>
    <row r="181" spans="4:5" hidden="1" x14ac:dyDescent="0.2">
      <c r="D181" s="11">
        <v>-3.0612260000000002E-2</v>
      </c>
      <c r="E181" s="11"/>
    </row>
    <row r="182" spans="4:5" hidden="1" x14ac:dyDescent="0.2">
      <c r="D182" s="11">
        <v>1.9989475E-2</v>
      </c>
      <c r="E182" s="11"/>
    </row>
    <row r="183" spans="4:5" hidden="1" x14ac:dyDescent="0.2">
      <c r="D183" s="11">
        <v>563.50852123708023</v>
      </c>
      <c r="E183" s="11"/>
    </row>
    <row r="184" spans="4:5" hidden="1" x14ac:dyDescent="0.2">
      <c r="D184" s="11">
        <v>790.5299961466003</v>
      </c>
      <c r="E184" s="11"/>
    </row>
    <row r="185" spans="4:5" hidden="1" x14ac:dyDescent="0.2">
      <c r="D185" s="11">
        <v>790.51937336074025</v>
      </c>
      <c r="E185" s="11"/>
    </row>
    <row r="186" spans="4:5" hidden="1" x14ac:dyDescent="0.2">
      <c r="D186" s="11">
        <v>9564.461764029671</v>
      </c>
      <c r="E186" s="11"/>
    </row>
    <row r="187" spans="4:5" hidden="1" x14ac:dyDescent="0.2">
      <c r="D187" s="11">
        <v>9602.3795538496706</v>
      </c>
      <c r="E187" s="11"/>
    </row>
    <row r="188" spans="4:5" hidden="1" x14ac:dyDescent="0.2">
      <c r="D188" s="11">
        <v>-1.1770645494022833</v>
      </c>
      <c r="E188" s="11"/>
    </row>
    <row r="189" spans="4:5" hidden="1" x14ac:dyDescent="0.2">
      <c r="D189" s="11">
        <v>-1.2697668896468386</v>
      </c>
      <c r="E189" s="11"/>
    </row>
    <row r="190" spans="4:5" hidden="1" x14ac:dyDescent="0.2">
      <c r="D190" s="11"/>
      <c r="E190" s="11"/>
    </row>
    <row r="191" spans="4:5" hidden="1" x14ac:dyDescent="0.2">
      <c r="D191" s="11"/>
      <c r="E191" s="11"/>
    </row>
    <row r="192" spans="4:5" hidden="1" x14ac:dyDescent="0.2">
      <c r="D192" s="11"/>
      <c r="E192" s="11"/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</sheetData>
  <mergeCells count="12">
    <mergeCell ref="B2:I2"/>
    <mergeCell ref="B3:I3"/>
    <mergeCell ref="B84:B85"/>
    <mergeCell ref="C84:C85"/>
    <mergeCell ref="B4:B5"/>
    <mergeCell ref="C4:C5"/>
    <mergeCell ref="B44:B45"/>
    <mergeCell ref="C44:C45"/>
    <mergeCell ref="B42:I42"/>
    <mergeCell ref="B43:I43"/>
    <mergeCell ref="B82:I82"/>
    <mergeCell ref="B83:I83"/>
  </mergeCells>
  <pageMargins left="0.7" right="0.7" top="0.75" bottom="0.75" header="0.3" footer="0.3"/>
  <pageSetup orientation="portrait" r:id="rId1"/>
  <ignoredErrors>
    <ignoredError sqref="D59:I59 D94:G99 H19:I19" formulaRange="1"/>
    <ignoredError sqref="D19:G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2:U212"/>
  <sheetViews>
    <sheetView showGridLines="0" zoomScaleNormal="100" workbookViewId="0">
      <selection activeCell="B2" sqref="B2:U2"/>
    </sheetView>
  </sheetViews>
  <sheetFormatPr baseColWidth="10" defaultColWidth="11.42578125" defaultRowHeight="11.25" x14ac:dyDescent="0.2"/>
  <cols>
    <col min="1" max="2" width="2.7109375" style="1" customWidth="1"/>
    <col min="3" max="3" width="34.7109375" style="1" customWidth="1"/>
    <col min="4" max="21" width="11.28515625" style="1" bestFit="1" customWidth="1"/>
    <col min="22" max="16384" width="11.42578125" style="1"/>
  </cols>
  <sheetData>
    <row r="2" spans="2:21" ht="18" x14ac:dyDescent="0.2">
      <c r="B2" s="65" t="s">
        <v>193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21" ht="15" customHeight="1" x14ac:dyDescent="0.2">
      <c r="B3" s="64" t="s">
        <v>131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22.5" x14ac:dyDescent="0.2">
      <c r="B4" s="68"/>
      <c r="C4" s="66" t="s">
        <v>0</v>
      </c>
      <c r="D4" s="30" t="s">
        <v>98</v>
      </c>
      <c r="E4" s="30" t="s">
        <v>99</v>
      </c>
      <c r="F4" s="30" t="s">
        <v>100</v>
      </c>
      <c r="G4" s="30" t="s">
        <v>101</v>
      </c>
      <c r="H4" s="30" t="s">
        <v>102</v>
      </c>
      <c r="I4" s="30" t="s">
        <v>103</v>
      </c>
      <c r="J4" s="30" t="s">
        <v>104</v>
      </c>
      <c r="K4" s="30" t="s">
        <v>105</v>
      </c>
      <c r="L4" s="30" t="s">
        <v>106</v>
      </c>
      <c r="M4" s="30" t="s">
        <v>107</v>
      </c>
      <c r="N4" s="30" t="s">
        <v>108</v>
      </c>
      <c r="O4" s="30" t="s">
        <v>109</v>
      </c>
      <c r="P4" s="30" t="s">
        <v>110</v>
      </c>
      <c r="Q4" s="30" t="s">
        <v>115</v>
      </c>
      <c r="R4" s="30" t="s">
        <v>122</v>
      </c>
      <c r="S4" s="30" t="s">
        <v>127</v>
      </c>
      <c r="T4" s="30" t="s">
        <v>140</v>
      </c>
      <c r="U4" s="30" t="s">
        <v>145</v>
      </c>
    </row>
    <row r="5" spans="2:21" ht="23.25" thickBot="1" x14ac:dyDescent="0.25">
      <c r="B5" s="69"/>
      <c r="C5" s="67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</row>
    <row r="6" spans="2:21" x14ac:dyDescent="0.2">
      <c r="B6" s="34" t="s">
        <v>25</v>
      </c>
      <c r="C6" s="51" t="s">
        <v>26</v>
      </c>
      <c r="D6" s="35">
        <v>489.58852901760008</v>
      </c>
      <c r="E6" s="35">
        <v>759.10365907376001</v>
      </c>
      <c r="F6" s="35">
        <v>1598.7223319787104</v>
      </c>
      <c r="G6" s="35">
        <v>1834.3225974838101</v>
      </c>
      <c r="H6" s="35">
        <v>2556.9830809812802</v>
      </c>
      <c r="I6" s="35">
        <v>1966.06231632253</v>
      </c>
      <c r="J6" s="35">
        <v>2020.3647850422603</v>
      </c>
      <c r="K6" s="35">
        <v>268.6580013595601</v>
      </c>
      <c r="L6" s="35">
        <v>959.43547786034003</v>
      </c>
      <c r="M6" s="35">
        <v>997.95893458363992</v>
      </c>
      <c r="N6" s="35">
        <v>777.46498176531009</v>
      </c>
      <c r="O6" s="35">
        <v>581.96856149684004</v>
      </c>
      <c r="P6" s="35">
        <v>1009.7728899141363</v>
      </c>
      <c r="Q6" s="35">
        <v>333.77169858342182</v>
      </c>
      <c r="R6" s="35">
        <v>903.13752121214713</v>
      </c>
      <c r="S6" s="35">
        <v>3544.8401428404613</v>
      </c>
      <c r="T6" s="35">
        <v>4938.6596656411475</v>
      </c>
      <c r="U6" s="35">
        <v>4377.5776476972032</v>
      </c>
    </row>
    <row r="7" spans="2:21" x14ac:dyDescent="0.2">
      <c r="B7" s="32"/>
      <c r="C7" s="52" t="s">
        <v>27</v>
      </c>
      <c r="D7" s="33">
        <v>4.3396186390599993</v>
      </c>
      <c r="E7" s="33">
        <v>41.023618676729996</v>
      </c>
      <c r="F7" s="33">
        <v>29.715239543369997</v>
      </c>
      <c r="G7" s="33">
        <v>25.643804874740002</v>
      </c>
      <c r="H7" s="33">
        <v>196.69706179284998</v>
      </c>
      <c r="I7" s="33">
        <v>46.945796409979998</v>
      </c>
      <c r="J7" s="33">
        <v>37.351392571579993</v>
      </c>
      <c r="K7" s="33">
        <v>14.980839623199998</v>
      </c>
      <c r="L7" s="33">
        <v>12.014732062320002</v>
      </c>
      <c r="M7" s="33">
        <v>20.230138275120002</v>
      </c>
      <c r="N7" s="33">
        <v>28.486781952950079</v>
      </c>
      <c r="O7" s="33">
        <v>28.789226988839996</v>
      </c>
      <c r="P7" s="33">
        <v>37.05776306245069</v>
      </c>
      <c r="Q7" s="33">
        <v>18.097660912618402</v>
      </c>
      <c r="R7" s="33">
        <v>22.251742512468155</v>
      </c>
      <c r="S7" s="33">
        <v>14.377563926250001</v>
      </c>
      <c r="T7" s="33">
        <v>34.468874852490295</v>
      </c>
      <c r="U7" s="33">
        <v>35.108846635899994</v>
      </c>
    </row>
    <row r="8" spans="2:21" x14ac:dyDescent="0.2">
      <c r="B8" s="32"/>
      <c r="C8" s="52" t="s">
        <v>28</v>
      </c>
      <c r="D8" s="33">
        <v>83.755207495720015</v>
      </c>
      <c r="E8" s="33">
        <v>261.8700334202</v>
      </c>
      <c r="F8" s="33">
        <v>436.35106154457014</v>
      </c>
      <c r="G8" s="33">
        <v>493.29676882315005</v>
      </c>
      <c r="H8" s="33">
        <v>701.41178878676999</v>
      </c>
      <c r="I8" s="33">
        <v>759.47736993355022</v>
      </c>
      <c r="J8" s="33">
        <v>699.85785832197996</v>
      </c>
      <c r="K8" s="33">
        <v>138.03827840039006</v>
      </c>
      <c r="L8" s="33">
        <v>167.12511307257998</v>
      </c>
      <c r="M8" s="33">
        <v>264.62088268122005</v>
      </c>
      <c r="N8" s="33">
        <v>258.65949156838002</v>
      </c>
      <c r="O8" s="33">
        <v>311.43250111838222</v>
      </c>
      <c r="P8" s="33">
        <v>274.60354241753856</v>
      </c>
      <c r="Q8" s="33">
        <v>234.41998065042714</v>
      </c>
      <c r="R8" s="33">
        <v>294.5158709361591</v>
      </c>
      <c r="S8" s="33">
        <v>260.80387412636117</v>
      </c>
      <c r="T8" s="33">
        <v>298.86631487572276</v>
      </c>
      <c r="U8" s="33">
        <v>260.89868674241495</v>
      </c>
    </row>
    <row r="9" spans="2:21" x14ac:dyDescent="0.2">
      <c r="B9" s="32"/>
      <c r="C9" s="52" t="s">
        <v>29</v>
      </c>
      <c r="D9" s="33">
        <v>374.41336933506005</v>
      </c>
      <c r="E9" s="33">
        <v>375.96965481440003</v>
      </c>
      <c r="F9" s="33">
        <v>1079.8730983393202</v>
      </c>
      <c r="G9" s="33">
        <v>1231.86162565526</v>
      </c>
      <c r="H9" s="33">
        <v>1573.39746720586</v>
      </c>
      <c r="I9" s="33">
        <v>1025.1686847608698</v>
      </c>
      <c r="J9" s="33">
        <v>1022.1244647762103</v>
      </c>
      <c r="K9" s="33">
        <v>99.584908452329998</v>
      </c>
      <c r="L9" s="33">
        <v>753.13511963408996</v>
      </c>
      <c r="M9" s="33">
        <v>655.38471751941995</v>
      </c>
      <c r="N9" s="33">
        <v>377.5862047754199</v>
      </c>
      <c r="O9" s="33">
        <v>177.98030866334784</v>
      </c>
      <c r="P9" s="33">
        <v>583.88916470499703</v>
      </c>
      <c r="Q9" s="33">
        <v>47.003157256026327</v>
      </c>
      <c r="R9" s="33">
        <v>562.56995195251989</v>
      </c>
      <c r="S9" s="33">
        <v>3247.5989321318702</v>
      </c>
      <c r="T9" s="33">
        <v>4532.4471686298148</v>
      </c>
      <c r="U9" s="33">
        <v>4026.5796469208685</v>
      </c>
    </row>
    <row r="10" spans="2:21" x14ac:dyDescent="0.2">
      <c r="B10" s="32"/>
      <c r="C10" s="52" t="s">
        <v>30</v>
      </c>
      <c r="D10" s="33">
        <v>27.080333547759999</v>
      </c>
      <c r="E10" s="33">
        <v>80.240352162429986</v>
      </c>
      <c r="F10" s="33">
        <v>52.782932551449996</v>
      </c>
      <c r="G10" s="33">
        <v>83.520398130659999</v>
      </c>
      <c r="H10" s="33">
        <v>85.476763195800018</v>
      </c>
      <c r="I10" s="33">
        <v>134.47046521813002</v>
      </c>
      <c r="J10" s="33">
        <v>261.03106937248998</v>
      </c>
      <c r="K10" s="33">
        <v>16.053974883639999</v>
      </c>
      <c r="L10" s="33">
        <v>27.160513091349998</v>
      </c>
      <c r="M10" s="33">
        <v>57.72319610788</v>
      </c>
      <c r="N10" s="33">
        <v>112.73250346855997</v>
      </c>
      <c r="O10" s="33">
        <v>63.766524726270006</v>
      </c>
      <c r="P10" s="33">
        <v>114.22241972914988</v>
      </c>
      <c r="Q10" s="33">
        <v>34.250899764349995</v>
      </c>
      <c r="R10" s="33">
        <v>23.799955811</v>
      </c>
      <c r="S10" s="33">
        <v>22.059772655980002</v>
      </c>
      <c r="T10" s="33">
        <v>72.877307283119976</v>
      </c>
      <c r="U10" s="33">
        <v>54.990467398020009</v>
      </c>
    </row>
    <row r="11" spans="2:21" x14ac:dyDescent="0.2">
      <c r="B11" s="34" t="s">
        <v>31</v>
      </c>
      <c r="C11" s="51" t="s">
        <v>32</v>
      </c>
      <c r="D11" s="35">
        <v>5.3318482549699997</v>
      </c>
      <c r="E11" s="35">
        <v>1.3878364638599998</v>
      </c>
      <c r="F11" s="35">
        <v>148.51188975118001</v>
      </c>
      <c r="G11" s="35">
        <v>44.687278508100007</v>
      </c>
      <c r="H11" s="35">
        <v>37.382181547839998</v>
      </c>
      <c r="I11" s="35">
        <v>3.4991561821500001</v>
      </c>
      <c r="J11" s="35">
        <v>13.34072148858</v>
      </c>
      <c r="K11" s="35">
        <v>14.668060747200002</v>
      </c>
      <c r="L11" s="35">
        <v>19.290959478410006</v>
      </c>
      <c r="M11" s="35">
        <v>3.6222355087099998</v>
      </c>
      <c r="N11" s="35">
        <v>134.02277802522005</v>
      </c>
      <c r="O11" s="35">
        <v>2.5082541025902003E-2</v>
      </c>
      <c r="P11" s="35">
        <v>3.3351065800564674</v>
      </c>
      <c r="Q11" s="35">
        <v>99.351431944566301</v>
      </c>
      <c r="R11" s="35">
        <v>3.2958153006596027</v>
      </c>
      <c r="S11" s="35">
        <v>231.56553164522259</v>
      </c>
      <c r="T11" s="35">
        <v>31.298448797820807</v>
      </c>
      <c r="U11" s="35">
        <v>6.5881421316766442</v>
      </c>
    </row>
    <row r="12" spans="2:21" s="6" customFormat="1" x14ac:dyDescent="0.2">
      <c r="B12" s="34"/>
      <c r="C12" s="51" t="s">
        <v>33</v>
      </c>
      <c r="D12" s="35">
        <v>4.3161121699000002</v>
      </c>
      <c r="E12" s="35">
        <v>0.7058908639999999</v>
      </c>
      <c r="F12" s="35">
        <v>2.3884382462099998</v>
      </c>
      <c r="G12" s="35">
        <v>10.46049814681</v>
      </c>
      <c r="H12" s="35">
        <v>37.327548039839996</v>
      </c>
      <c r="I12" s="35">
        <v>2.0550711267800001</v>
      </c>
      <c r="J12" s="35">
        <v>10.72167440097</v>
      </c>
      <c r="K12" s="35">
        <v>14.083460747200002</v>
      </c>
      <c r="L12" s="35">
        <v>17.863639203630004</v>
      </c>
      <c r="M12" s="35">
        <v>3.2466903937099998</v>
      </c>
      <c r="N12" s="35">
        <v>9.4340062962200424</v>
      </c>
      <c r="O12" s="35">
        <v>2.5082541025902003E-2</v>
      </c>
      <c r="P12" s="35">
        <v>3.3351065721833231</v>
      </c>
      <c r="Q12" s="35">
        <v>5.3017951675663006</v>
      </c>
      <c r="R12" s="35">
        <v>3.295815292421</v>
      </c>
      <c r="S12" s="35">
        <v>5.9272705904225997</v>
      </c>
      <c r="T12" s="35">
        <v>31.298448797820807</v>
      </c>
      <c r="U12" s="35">
        <v>6.4603847016000451</v>
      </c>
    </row>
    <row r="13" spans="2:21" x14ac:dyDescent="0.2">
      <c r="B13" s="31"/>
      <c r="C13" s="52" t="s">
        <v>34</v>
      </c>
      <c r="D13" s="33">
        <v>0.9284572094900001</v>
      </c>
      <c r="E13" s="33">
        <v>0.38710539199999999</v>
      </c>
      <c r="F13" s="33">
        <v>1.1991668959999999</v>
      </c>
      <c r="G13" s="33">
        <v>6.8058358959599996</v>
      </c>
      <c r="H13" s="33">
        <v>17.904703423699999</v>
      </c>
      <c r="I13" s="33">
        <v>0.28581564979999996</v>
      </c>
      <c r="J13" s="33">
        <v>0.39070471800000001</v>
      </c>
      <c r="K13" s="33">
        <v>0.21455924800000001</v>
      </c>
      <c r="L13" s="33">
        <v>0.55753918299999994</v>
      </c>
      <c r="M13" s="33">
        <v>0.12302879</v>
      </c>
      <c r="N13" s="33">
        <v>0.64855890599999999</v>
      </c>
      <c r="O13" s="33">
        <v>1.008415E-9</v>
      </c>
      <c r="P13" s="33">
        <v>0.15972605578294813</v>
      </c>
      <c r="Q13" s="33">
        <v>0</v>
      </c>
      <c r="R13" s="33">
        <v>0</v>
      </c>
      <c r="S13" s="33">
        <v>0</v>
      </c>
      <c r="T13" s="33">
        <v>3.7897445949361681E-2</v>
      </c>
      <c r="U13" s="33">
        <v>1.5218192338943481E-10</v>
      </c>
    </row>
    <row r="14" spans="2:21" x14ac:dyDescent="0.2">
      <c r="B14" s="31"/>
      <c r="C14" s="52" t="s">
        <v>35</v>
      </c>
      <c r="D14" s="33">
        <v>3.3876549604099999</v>
      </c>
      <c r="E14" s="33">
        <v>0.31878547199999996</v>
      </c>
      <c r="F14" s="33">
        <v>1.1892713502100001</v>
      </c>
      <c r="G14" s="33">
        <v>3.6546622508500004</v>
      </c>
      <c r="H14" s="33">
        <v>19.422844616139997</v>
      </c>
      <c r="I14" s="33">
        <v>1.7692554769800002</v>
      </c>
      <c r="J14" s="33">
        <v>10.33096968297</v>
      </c>
      <c r="K14" s="33">
        <v>13.868901499200001</v>
      </c>
      <c r="L14" s="33">
        <v>17.306100020630005</v>
      </c>
      <c r="M14" s="33">
        <v>3.1236616037099996</v>
      </c>
      <c r="N14" s="33">
        <v>8.7854473902200425</v>
      </c>
      <c r="O14" s="33">
        <v>2.5082540017487002E-2</v>
      </c>
      <c r="P14" s="33">
        <v>3.175380516400375</v>
      </c>
      <c r="Q14" s="33">
        <v>5.3017951675663006</v>
      </c>
      <c r="R14" s="33">
        <v>3.295815292421</v>
      </c>
      <c r="S14" s="33">
        <v>5.9272705904225997</v>
      </c>
      <c r="T14" s="33">
        <v>31.260551351871445</v>
      </c>
      <c r="U14" s="33">
        <v>6.4603847014478628</v>
      </c>
    </row>
    <row r="15" spans="2:21" s="6" customFormat="1" x14ac:dyDescent="0.2">
      <c r="B15" s="34"/>
      <c r="C15" s="51" t="s">
        <v>36</v>
      </c>
      <c r="D15" s="35">
        <v>1.0157360850699999</v>
      </c>
      <c r="E15" s="35">
        <v>0.68194559985999992</v>
      </c>
      <c r="F15" s="35">
        <v>146.12345150497001</v>
      </c>
      <c r="G15" s="35">
        <v>34.226780361290004</v>
      </c>
      <c r="H15" s="35">
        <v>5.4633507999999997E-2</v>
      </c>
      <c r="I15" s="35">
        <v>1.44408505537</v>
      </c>
      <c r="J15" s="35">
        <v>2.6190470876099998</v>
      </c>
      <c r="K15" s="35">
        <v>0.58460000000000001</v>
      </c>
      <c r="L15" s="35">
        <v>1.42732027478</v>
      </c>
      <c r="M15" s="35">
        <v>0.37554511499999998</v>
      </c>
      <c r="N15" s="35">
        <v>124.588771729</v>
      </c>
      <c r="O15" s="35">
        <v>0</v>
      </c>
      <c r="P15" s="35">
        <v>7.8731441795825951E-9</v>
      </c>
      <c r="Q15" s="35">
        <v>94.049636777000003</v>
      </c>
      <c r="R15" s="35">
        <v>8.2386028170585629E-9</v>
      </c>
      <c r="S15" s="35">
        <v>225.63826105479998</v>
      </c>
      <c r="T15" s="35">
        <v>0</v>
      </c>
      <c r="U15" s="35">
        <v>0.12775743007659912</v>
      </c>
    </row>
    <row r="16" spans="2:21" x14ac:dyDescent="0.2">
      <c r="B16" s="31"/>
      <c r="C16" s="52" t="s">
        <v>34</v>
      </c>
      <c r="D16" s="33">
        <v>0.76325046301999999</v>
      </c>
      <c r="E16" s="33">
        <v>5.3100000000000009E-9</v>
      </c>
      <c r="F16" s="33">
        <v>95.411381102139998</v>
      </c>
      <c r="G16" s="33">
        <v>24.589681548240002</v>
      </c>
      <c r="H16" s="33">
        <v>3.0554995999999997E-2</v>
      </c>
      <c r="I16" s="33">
        <v>0.60675186199999998</v>
      </c>
      <c r="J16" s="33">
        <v>0.88220063700000007</v>
      </c>
      <c r="K16" s="33">
        <v>0.20499999999999999</v>
      </c>
      <c r="L16" s="33">
        <v>0.94691765400000005</v>
      </c>
      <c r="M16" s="33">
        <v>0.15224511499999999</v>
      </c>
      <c r="N16" s="33">
        <v>124.450775506</v>
      </c>
      <c r="O16" s="33">
        <v>0</v>
      </c>
      <c r="P16" s="33">
        <v>1.2481689453125001E-11</v>
      </c>
      <c r="Q16" s="33">
        <v>94.049636777000003</v>
      </c>
      <c r="R16" s="33">
        <v>7.4996948242187496E-12</v>
      </c>
      <c r="S16" s="33">
        <v>0</v>
      </c>
      <c r="T16" s="33">
        <v>0</v>
      </c>
      <c r="U16" s="33">
        <v>9.58251953125E-3</v>
      </c>
    </row>
    <row r="17" spans="2:21" x14ac:dyDescent="0.2">
      <c r="B17" s="31"/>
      <c r="C17" s="52" t="s">
        <v>35</v>
      </c>
      <c r="D17" s="33">
        <v>0.25248562204999997</v>
      </c>
      <c r="E17" s="33">
        <v>0.68194559454999992</v>
      </c>
      <c r="F17" s="33">
        <v>50.712070402830001</v>
      </c>
      <c r="G17" s="33">
        <v>9.6370988130500006</v>
      </c>
      <c r="H17" s="33">
        <v>2.4078512E-2</v>
      </c>
      <c r="I17" s="33">
        <v>0.83733319337000012</v>
      </c>
      <c r="J17" s="33">
        <v>1.7368464506099999</v>
      </c>
      <c r="K17" s="33">
        <v>0.37960000000000005</v>
      </c>
      <c r="L17" s="33">
        <v>0.48040262078000001</v>
      </c>
      <c r="M17" s="33">
        <v>0.2233</v>
      </c>
      <c r="N17" s="33">
        <v>0.137996223</v>
      </c>
      <c r="O17" s="33">
        <v>0</v>
      </c>
      <c r="P17" s="33">
        <v>7.8606624901294705E-9</v>
      </c>
      <c r="Q17" s="33">
        <v>0</v>
      </c>
      <c r="R17" s="33">
        <v>8.2311031222343444E-9</v>
      </c>
      <c r="S17" s="33">
        <v>225.63826105479998</v>
      </c>
      <c r="T17" s="33">
        <v>0</v>
      </c>
      <c r="U17" s="33">
        <v>0.11817491054534912</v>
      </c>
    </row>
    <row r="18" spans="2:21" x14ac:dyDescent="0.2">
      <c r="B18" s="34" t="s">
        <v>37</v>
      </c>
      <c r="C18" s="51" t="s">
        <v>210</v>
      </c>
      <c r="D18" s="35">
        <v>535.94013579148998</v>
      </c>
      <c r="E18" s="35">
        <v>2931.08678956428</v>
      </c>
      <c r="F18" s="35">
        <v>3068.4465495779095</v>
      </c>
      <c r="G18" s="35">
        <v>2750.8797485991599</v>
      </c>
      <c r="H18" s="35">
        <v>3298.2014617148498</v>
      </c>
      <c r="I18" s="35">
        <v>3352.0230442035495</v>
      </c>
      <c r="J18" s="35">
        <v>3880.3485117047098</v>
      </c>
      <c r="K18" s="35">
        <v>1324.85880180562</v>
      </c>
      <c r="L18" s="35">
        <v>2317.2754198284501</v>
      </c>
      <c r="M18" s="35">
        <v>2364.45386062733</v>
      </c>
      <c r="N18" s="35">
        <v>3555.4183167009692</v>
      </c>
      <c r="O18" s="35">
        <v>3212.430910724117</v>
      </c>
      <c r="P18" s="35">
        <v>3113.4451938816355</v>
      </c>
      <c r="Q18" s="35">
        <v>2300.243987851652</v>
      </c>
      <c r="R18" s="35">
        <v>3473.6166182995221</v>
      </c>
      <c r="S18" s="35">
        <v>4098.7383411646961</v>
      </c>
      <c r="T18" s="35">
        <v>4348.9803891773672</v>
      </c>
      <c r="U18" s="35">
        <v>4170.3617492385065</v>
      </c>
    </row>
    <row r="19" spans="2:21" x14ac:dyDescent="0.2">
      <c r="B19" s="36" t="s">
        <v>40</v>
      </c>
      <c r="C19" s="53" t="s">
        <v>41</v>
      </c>
      <c r="D19" s="37">
        <v>1025.5286648090901</v>
      </c>
      <c r="E19" s="37">
        <v>3690.1904486380399</v>
      </c>
      <c r="F19" s="37">
        <v>4667.1688815566195</v>
      </c>
      <c r="G19" s="37">
        <v>4585.2023460829696</v>
      </c>
      <c r="H19" s="37">
        <v>5855.1845426961299</v>
      </c>
      <c r="I19" s="37">
        <v>5318.08536052608</v>
      </c>
      <c r="J19" s="37">
        <v>5900.7132967469697</v>
      </c>
      <c r="K19" s="37">
        <v>1593.5168031651801</v>
      </c>
      <c r="L19" s="37">
        <v>3276.7108976887903</v>
      </c>
      <c r="M19" s="37">
        <v>3362.4127952109698</v>
      </c>
      <c r="N19" s="37">
        <v>4332.8832984662795</v>
      </c>
      <c r="O19" s="37">
        <v>3794.3994722209573</v>
      </c>
      <c r="P19" s="37">
        <v>4123.2180837957721</v>
      </c>
      <c r="Q19" s="37">
        <v>2634.0156864350738</v>
      </c>
      <c r="R19" s="37">
        <v>4376.7541395116696</v>
      </c>
      <c r="S19" s="37">
        <v>7643.5784840051574</v>
      </c>
      <c r="T19" s="37">
        <v>9287.6400548185156</v>
      </c>
      <c r="U19" s="37">
        <v>8547.9393969357097</v>
      </c>
    </row>
    <row r="20" spans="2:21" x14ac:dyDescent="0.2">
      <c r="B20" s="40" t="s">
        <v>38</v>
      </c>
      <c r="C20" s="54" t="s">
        <v>39</v>
      </c>
      <c r="D20" s="41">
        <v>1030.8605130640601</v>
      </c>
      <c r="E20" s="41">
        <v>3691.5782851019003</v>
      </c>
      <c r="F20" s="41">
        <v>4815.6807713077997</v>
      </c>
      <c r="G20" s="41">
        <v>4629.8896245910701</v>
      </c>
      <c r="H20" s="41">
        <v>5892.5667242439704</v>
      </c>
      <c r="I20" s="41">
        <v>5321.5845167082298</v>
      </c>
      <c r="J20" s="41">
        <v>5914.0540182355498</v>
      </c>
      <c r="K20" s="41">
        <v>1608.18486391238</v>
      </c>
      <c r="L20" s="41">
        <v>3296.0018571672003</v>
      </c>
      <c r="M20" s="41">
        <v>3366.03503071968</v>
      </c>
      <c r="N20" s="41">
        <v>4466.9060764914993</v>
      </c>
      <c r="O20" s="41">
        <v>3794.424554761983</v>
      </c>
      <c r="P20" s="41">
        <v>4126.5531903758283</v>
      </c>
      <c r="Q20" s="41">
        <v>2733.36711837964</v>
      </c>
      <c r="R20" s="41">
        <v>4380.0499548123289</v>
      </c>
      <c r="S20" s="41">
        <v>7875.1440156503795</v>
      </c>
      <c r="T20" s="41">
        <v>9318.9385036163367</v>
      </c>
      <c r="U20" s="41">
        <v>8554.5275390673851</v>
      </c>
    </row>
    <row r="21" spans="2:2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x14ac:dyDescent="0.2">
      <c r="B23" s="36" t="s">
        <v>46</v>
      </c>
      <c r="C23" s="53" t="s">
        <v>119</v>
      </c>
      <c r="D23" s="39">
        <v>2.0374989107855472</v>
      </c>
      <c r="E23" s="39">
        <v>5.8827922459753914</v>
      </c>
      <c r="F23" s="39">
        <v>7.2136356385602642</v>
      </c>
      <c r="G23" s="39">
        <v>6.4533385884201957</v>
      </c>
      <c r="H23" s="39">
        <v>7.2118140197585694</v>
      </c>
      <c r="I23" s="39">
        <v>5.6930462189187514</v>
      </c>
      <c r="J23" s="39">
        <v>5.5833514511952318</v>
      </c>
      <c r="K23" s="39">
        <v>1.372415521289547</v>
      </c>
      <c r="L23" s="39">
        <v>2.630673450931349</v>
      </c>
      <c r="M23" s="39">
        <v>2.3696884815280033</v>
      </c>
      <c r="N23" s="39">
        <v>2.9827239412299691</v>
      </c>
      <c r="O23" s="39">
        <v>2.5076800682783724</v>
      </c>
      <c r="P23" s="39">
        <v>2.4915907451364379</v>
      </c>
      <c r="Q23" s="39">
        <v>1.4465282304471412</v>
      </c>
      <c r="R23" s="39">
        <v>2.2238127426919085</v>
      </c>
      <c r="S23" s="39">
        <v>3.7935141252694065</v>
      </c>
      <c r="T23" s="39">
        <v>4.4286031143862008</v>
      </c>
      <c r="U23" s="39">
        <v>3.7304525043258039</v>
      </c>
    </row>
    <row r="24" spans="2:21" x14ac:dyDescent="0.2">
      <c r="B24" s="40" t="s">
        <v>48</v>
      </c>
      <c r="C24" s="54" t="s">
        <v>133</v>
      </c>
      <c r="D24" s="42">
        <v>3.0120664181358734</v>
      </c>
      <c r="E24" s="42">
        <v>8.9244765765004086</v>
      </c>
      <c r="F24" s="42">
        <v>10.657189400348622</v>
      </c>
      <c r="G24" s="42">
        <v>10.326292566706966</v>
      </c>
      <c r="H24" s="42">
        <v>10.680932276580169</v>
      </c>
      <c r="I24" s="42">
        <v>8.5890380133792252</v>
      </c>
      <c r="J24" s="42">
        <v>8.8079480650020336</v>
      </c>
      <c r="K24" s="42">
        <v>2.0466605897414638</v>
      </c>
      <c r="L24" s="42">
        <v>3.7921892107160802</v>
      </c>
      <c r="M24" s="42">
        <v>3.2019577415977101</v>
      </c>
      <c r="N24" s="42">
        <v>3.9437113883539947</v>
      </c>
      <c r="O24" s="42">
        <v>3.2675002633175736</v>
      </c>
      <c r="P24" s="42">
        <v>3.1911429933822926</v>
      </c>
      <c r="Q24" s="42">
        <v>1.8238618577647894</v>
      </c>
      <c r="R24" s="42">
        <v>2.8054491115244362</v>
      </c>
      <c r="S24" s="42">
        <v>4.758856766211534</v>
      </c>
      <c r="T24" s="42">
        <v>5.6728828489668306</v>
      </c>
      <c r="U24" s="42">
        <v>4.7671526738697541</v>
      </c>
    </row>
    <row r="25" spans="2:21" s="9" customFormat="1" x14ac:dyDescent="0.2">
      <c r="B25" s="10" t="s">
        <v>137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s="9" customFormat="1" x14ac:dyDescent="0.2"/>
    <row r="27" spans="2:21" s="9" customFormat="1" x14ac:dyDescent="0.2"/>
    <row r="28" spans="2:21" s="9" customFormat="1" x14ac:dyDescent="0.2"/>
    <row r="29" spans="2:21" s="9" customFormat="1" x14ac:dyDescent="0.2"/>
    <row r="30" spans="2:21" s="9" customFormat="1" x14ac:dyDescent="0.2"/>
    <row r="31" spans="2:21" s="20" customFormat="1" ht="12" thickBot="1" x14ac:dyDescent="0.25"/>
    <row r="32" spans="2:21" s="9" customFormat="1" x14ac:dyDescent="0.2"/>
    <row r="33" spans="2:21" s="9" customFormat="1" x14ac:dyDescent="0.2"/>
    <row r="34" spans="2:21" s="9" customFormat="1" x14ac:dyDescent="0.2"/>
    <row r="35" spans="2:21" ht="18" x14ac:dyDescent="0.2">
      <c r="B35" s="65" t="s">
        <v>213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2:21" ht="11.25" customHeight="1" x14ac:dyDescent="0.2">
      <c r="B36" s="64" t="s">
        <v>131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</row>
    <row r="37" spans="2:21" ht="22.5" x14ac:dyDescent="0.2">
      <c r="B37" s="68"/>
      <c r="C37" s="66" t="s">
        <v>0</v>
      </c>
      <c r="D37" s="30" t="s">
        <v>98</v>
      </c>
      <c r="E37" s="30" t="s">
        <v>99</v>
      </c>
      <c r="F37" s="30" t="s">
        <v>100</v>
      </c>
      <c r="G37" s="30" t="s">
        <v>101</v>
      </c>
      <c r="H37" s="30" t="s">
        <v>102</v>
      </c>
      <c r="I37" s="30" t="s">
        <v>103</v>
      </c>
      <c r="J37" s="30" t="s">
        <v>104</v>
      </c>
      <c r="K37" s="30" t="s">
        <v>105</v>
      </c>
      <c r="L37" s="30" t="s">
        <v>106</v>
      </c>
      <c r="M37" s="30" t="s">
        <v>107</v>
      </c>
      <c r="N37" s="30" t="s">
        <v>108</v>
      </c>
      <c r="O37" s="30" t="s">
        <v>109</v>
      </c>
      <c r="P37" s="30" t="s">
        <v>110</v>
      </c>
      <c r="Q37" s="30" t="s">
        <v>115</v>
      </c>
      <c r="R37" s="30" t="s">
        <v>122</v>
      </c>
      <c r="S37" s="30" t="s">
        <v>127</v>
      </c>
      <c r="T37" s="30" t="s">
        <v>140</v>
      </c>
      <c r="U37" s="30" t="s">
        <v>145</v>
      </c>
    </row>
    <row r="38" spans="2:21" ht="23.25" thickBot="1" x14ac:dyDescent="0.25">
      <c r="B38" s="69"/>
      <c r="C38" s="67"/>
      <c r="D38" s="55" t="s">
        <v>85</v>
      </c>
      <c r="E38" s="55" t="s">
        <v>86</v>
      </c>
      <c r="F38" s="55" t="s">
        <v>87</v>
      </c>
      <c r="G38" s="55" t="s">
        <v>88</v>
      </c>
      <c r="H38" s="55" t="s">
        <v>89</v>
      </c>
      <c r="I38" s="55" t="s">
        <v>90</v>
      </c>
      <c r="J38" s="55" t="s">
        <v>91</v>
      </c>
      <c r="K38" s="55" t="s">
        <v>92</v>
      </c>
      <c r="L38" s="55" t="s">
        <v>93</v>
      </c>
      <c r="M38" s="55" t="s">
        <v>94</v>
      </c>
      <c r="N38" s="55" t="s">
        <v>95</v>
      </c>
      <c r="O38" s="55" t="s">
        <v>96</v>
      </c>
      <c r="P38" s="55" t="s">
        <v>97</v>
      </c>
      <c r="Q38" s="55" t="s">
        <v>114</v>
      </c>
      <c r="R38" s="55" t="s">
        <v>123</v>
      </c>
      <c r="S38" s="55" t="s">
        <v>128</v>
      </c>
      <c r="T38" s="55" t="s">
        <v>141</v>
      </c>
      <c r="U38" s="55" t="s">
        <v>146</v>
      </c>
    </row>
    <row r="39" spans="2:21" ht="11.25" customHeight="1" x14ac:dyDescent="0.2">
      <c r="B39" s="34" t="s">
        <v>25</v>
      </c>
      <c r="C39" s="51" t="s">
        <v>26</v>
      </c>
      <c r="D39" s="35">
        <v>436.99997311089004</v>
      </c>
      <c r="E39" s="35">
        <v>561.41523310668003</v>
      </c>
      <c r="F39" s="35">
        <v>1442.1166538691903</v>
      </c>
      <c r="G39" s="35">
        <v>1656.9803955399898</v>
      </c>
      <c r="H39" s="35">
        <v>2169.5881351616899</v>
      </c>
      <c r="I39" s="35">
        <v>1764.7864088960901</v>
      </c>
      <c r="J39" s="35">
        <v>1609.98302709217</v>
      </c>
      <c r="K39" s="35">
        <v>212.85774461486005</v>
      </c>
      <c r="L39" s="35">
        <v>899.90680913923995</v>
      </c>
      <c r="M39" s="35">
        <v>819.70545061437008</v>
      </c>
      <c r="N39" s="35">
        <v>604.32560289066021</v>
      </c>
      <c r="O39" s="35">
        <v>469.13729652954999</v>
      </c>
      <c r="P39" s="35">
        <v>837.47043487338613</v>
      </c>
      <c r="Q39" s="35">
        <v>275.77100776233937</v>
      </c>
      <c r="R39" s="35">
        <v>868.80812528310184</v>
      </c>
      <c r="S39" s="35">
        <v>3498.1353705741012</v>
      </c>
      <c r="T39" s="35">
        <v>4829.706686446877</v>
      </c>
      <c r="U39" s="35">
        <v>4285.8807075308523</v>
      </c>
    </row>
    <row r="40" spans="2:21" ht="11.25" customHeight="1" x14ac:dyDescent="0.2">
      <c r="B40" s="32"/>
      <c r="C40" s="52" t="s">
        <v>27</v>
      </c>
      <c r="D40" s="33">
        <v>3.7380246657899998</v>
      </c>
      <c r="E40" s="33">
        <v>38.310298240779993</v>
      </c>
      <c r="F40" s="33">
        <v>26.668742566369996</v>
      </c>
      <c r="G40" s="33">
        <v>17.553128672090004</v>
      </c>
      <c r="H40" s="33">
        <v>187.09794876347996</v>
      </c>
      <c r="I40" s="33">
        <v>35.027456651250006</v>
      </c>
      <c r="J40" s="33">
        <v>27.615860518009995</v>
      </c>
      <c r="K40" s="33">
        <v>12.354359147659999</v>
      </c>
      <c r="L40" s="33">
        <v>8.7620232002400016</v>
      </c>
      <c r="M40" s="33">
        <v>16.716921182500002</v>
      </c>
      <c r="N40" s="33">
        <v>24.56887205652</v>
      </c>
      <c r="O40" s="33">
        <v>20.752953568799995</v>
      </c>
      <c r="P40" s="33">
        <v>33.591928926528894</v>
      </c>
      <c r="Q40" s="33">
        <v>18.997288309249999</v>
      </c>
      <c r="R40" s="33">
        <v>19.711227344880001</v>
      </c>
      <c r="S40" s="33">
        <v>12.999038133470002</v>
      </c>
      <c r="T40" s="33">
        <v>30.150365257120292</v>
      </c>
      <c r="U40" s="33">
        <v>32.395680638079995</v>
      </c>
    </row>
    <row r="41" spans="2:21" ht="11.25" customHeight="1" x14ac:dyDescent="0.2">
      <c r="B41" s="32"/>
      <c r="C41" s="52" t="s">
        <v>28</v>
      </c>
      <c r="D41" s="33">
        <v>77.883718811440005</v>
      </c>
      <c r="E41" s="33">
        <v>241.81063991781002</v>
      </c>
      <c r="F41" s="33">
        <v>413.67237839512012</v>
      </c>
      <c r="G41" s="33">
        <v>462.68162300880005</v>
      </c>
      <c r="H41" s="33">
        <v>665.47798148507002</v>
      </c>
      <c r="I41" s="33">
        <v>726.83941508260023</v>
      </c>
      <c r="J41" s="33">
        <v>659.26709844472998</v>
      </c>
      <c r="K41" s="33">
        <v>120.24252309769005</v>
      </c>
      <c r="L41" s="33">
        <v>151.72611720751999</v>
      </c>
      <c r="M41" s="33">
        <v>243.01144677121005</v>
      </c>
      <c r="N41" s="33">
        <v>224.6840135378001</v>
      </c>
      <c r="O41" s="33">
        <v>291.02971344517221</v>
      </c>
      <c r="P41" s="33">
        <v>248.00845862449123</v>
      </c>
      <c r="Q41" s="33">
        <v>229.36822094122303</v>
      </c>
      <c r="R41" s="33">
        <v>293.31545190730196</v>
      </c>
      <c r="S41" s="33">
        <v>251.23943825069117</v>
      </c>
      <c r="T41" s="33">
        <v>277.71049388991275</v>
      </c>
      <c r="U41" s="33">
        <v>234.70662413750392</v>
      </c>
    </row>
    <row r="42" spans="2:21" ht="11.25" customHeight="1" x14ac:dyDescent="0.2">
      <c r="B42" s="32"/>
      <c r="C42" s="52" t="s">
        <v>29</v>
      </c>
      <c r="D42" s="33">
        <v>355.37822963366006</v>
      </c>
      <c r="E42" s="33">
        <v>278.47642431192003</v>
      </c>
      <c r="F42" s="33">
        <v>998.6606653956801</v>
      </c>
      <c r="G42" s="33">
        <v>1173.9682545481398</v>
      </c>
      <c r="H42" s="33">
        <v>1314.9001478047899</v>
      </c>
      <c r="I42" s="33">
        <v>995.9644156610899</v>
      </c>
      <c r="J42" s="33">
        <v>919.78560138943021</v>
      </c>
      <c r="K42" s="33">
        <v>79.072198421709999</v>
      </c>
      <c r="L42" s="33">
        <v>738.66074488474999</v>
      </c>
      <c r="M42" s="33">
        <v>559.70552988795998</v>
      </c>
      <c r="N42" s="33">
        <v>354.11825245034009</v>
      </c>
      <c r="O42" s="33">
        <v>157.04946476857782</v>
      </c>
      <c r="P42" s="33">
        <v>555.70114732236607</v>
      </c>
      <c r="Q42" s="33">
        <v>27.092348511866327</v>
      </c>
      <c r="R42" s="33">
        <v>555.22732052391996</v>
      </c>
      <c r="S42" s="33">
        <v>3233.8046466259402</v>
      </c>
      <c r="T42" s="33">
        <v>4521.0535601958445</v>
      </c>
      <c r="U42" s="33">
        <v>4018.0493118502686</v>
      </c>
    </row>
    <row r="43" spans="2:21" ht="11.25" customHeight="1" x14ac:dyDescent="0.2">
      <c r="B43" s="32"/>
      <c r="C43" s="52" t="s">
        <v>30</v>
      </c>
      <c r="D43" s="33">
        <v>0</v>
      </c>
      <c r="E43" s="33">
        <v>2.8178706361700003</v>
      </c>
      <c r="F43" s="33">
        <v>3.11486751202</v>
      </c>
      <c r="G43" s="33">
        <v>2.7773893109599999</v>
      </c>
      <c r="H43" s="33">
        <v>2.1120571083500002</v>
      </c>
      <c r="I43" s="33">
        <v>6.9551215011499998</v>
      </c>
      <c r="J43" s="33">
        <v>3.3144667399999999</v>
      </c>
      <c r="K43" s="33">
        <v>1.1886639478000001</v>
      </c>
      <c r="L43" s="33">
        <v>0.75792384673000002</v>
      </c>
      <c r="M43" s="33">
        <v>0.2715527727</v>
      </c>
      <c r="N43" s="33">
        <v>0.95446484599999992</v>
      </c>
      <c r="O43" s="33">
        <v>0.30516474699999996</v>
      </c>
      <c r="P43" s="33">
        <v>0.16889999999999999</v>
      </c>
      <c r="Q43" s="33">
        <v>0.31314999999999998</v>
      </c>
      <c r="R43" s="33">
        <v>0.55412550699999996</v>
      </c>
      <c r="S43" s="33">
        <v>9.2247564000000004E-2</v>
      </c>
      <c r="T43" s="33">
        <v>0.792267104</v>
      </c>
      <c r="U43" s="33">
        <v>0.72909090499999996</v>
      </c>
    </row>
    <row r="44" spans="2:21" ht="11.25" customHeight="1" x14ac:dyDescent="0.2">
      <c r="B44" s="34" t="s">
        <v>31</v>
      </c>
      <c r="C44" s="51" t="s">
        <v>32</v>
      </c>
      <c r="D44" s="35">
        <v>5.3318482471099999</v>
      </c>
      <c r="E44" s="35">
        <v>0.90132251702999988</v>
      </c>
      <c r="F44" s="35">
        <v>147.77332392929</v>
      </c>
      <c r="G44" s="35">
        <v>44.5674079291</v>
      </c>
      <c r="H44" s="35">
        <v>37.271037446839998</v>
      </c>
      <c r="I44" s="35">
        <v>2.3236710011500001</v>
      </c>
      <c r="J44" s="35">
        <v>11.66448297158</v>
      </c>
      <c r="K44" s="35">
        <v>13.8071597502</v>
      </c>
      <c r="L44" s="35">
        <v>18.165308843410006</v>
      </c>
      <c r="M44" s="35">
        <v>3.0838447467100001</v>
      </c>
      <c r="N44" s="35">
        <v>132.94656469022001</v>
      </c>
      <c r="O44" s="35">
        <v>2.5082540025902003E-2</v>
      </c>
      <c r="P44" s="35">
        <v>3.3351065800564674</v>
      </c>
      <c r="Q44" s="35">
        <v>118.3652911795663</v>
      </c>
      <c r="R44" s="35">
        <v>3.3272735168892069</v>
      </c>
      <c r="S44" s="35">
        <v>231.56553164522259</v>
      </c>
      <c r="T44" s="35">
        <v>31.298448797820807</v>
      </c>
      <c r="U44" s="35">
        <v>6.5881421316766442</v>
      </c>
    </row>
    <row r="45" spans="2:21" ht="11.25" customHeight="1" x14ac:dyDescent="0.2">
      <c r="B45" s="34"/>
      <c r="C45" s="51" t="s">
        <v>33</v>
      </c>
      <c r="D45" s="35">
        <v>4.3161121690400002</v>
      </c>
      <c r="E45" s="35">
        <v>0.28749561600000001</v>
      </c>
      <c r="F45" s="35">
        <v>1.7424802022100001</v>
      </c>
      <c r="G45" s="35">
        <v>10.358906570809999</v>
      </c>
      <c r="H45" s="35">
        <v>37.271037446839998</v>
      </c>
      <c r="I45" s="35">
        <v>1.7153958677800001</v>
      </c>
      <c r="J45" s="35">
        <v>10.24773876097</v>
      </c>
      <c r="K45" s="35">
        <v>13.8071597502</v>
      </c>
      <c r="L45" s="35">
        <v>17.263455277630005</v>
      </c>
      <c r="M45" s="35">
        <v>3.0838447467100001</v>
      </c>
      <c r="N45" s="35">
        <v>8.7509473902199986</v>
      </c>
      <c r="O45" s="35">
        <v>2.5082540025902003E-2</v>
      </c>
      <c r="P45" s="35">
        <v>3.3351065721833231</v>
      </c>
      <c r="Q45" s="35">
        <v>5.3017951675663006</v>
      </c>
      <c r="R45" s="35">
        <v>3.3272735086506042</v>
      </c>
      <c r="S45" s="35">
        <v>5.9272705904225997</v>
      </c>
      <c r="T45" s="35">
        <v>31.298448797820807</v>
      </c>
      <c r="U45" s="35">
        <v>6.4603847016000451</v>
      </c>
    </row>
    <row r="46" spans="2:21" ht="11.25" customHeight="1" x14ac:dyDescent="0.2">
      <c r="B46" s="31"/>
      <c r="C46" s="52" t="s">
        <v>34</v>
      </c>
      <c r="D46" s="33">
        <v>0.92845720917000008</v>
      </c>
      <c r="E46" s="33">
        <v>0</v>
      </c>
      <c r="F46" s="33">
        <v>0.65606786500000003</v>
      </c>
      <c r="G46" s="33">
        <v>6.72203814596</v>
      </c>
      <c r="H46" s="33">
        <v>17.882807106700003</v>
      </c>
      <c r="I46" s="33">
        <v>1.5949984800000001E-2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8.4150000000000008E-12</v>
      </c>
      <c r="P46" s="33">
        <v>0.15972605578294813</v>
      </c>
      <c r="Q46" s="33">
        <v>0</v>
      </c>
      <c r="R46" s="33">
        <v>5.4599816960424928E-4</v>
      </c>
      <c r="S46" s="33">
        <v>0</v>
      </c>
      <c r="T46" s="33">
        <v>3.7897445949361681E-2</v>
      </c>
      <c r="U46" s="33">
        <v>1.5218192338943481E-10</v>
      </c>
    </row>
    <row r="47" spans="2:21" ht="11.25" customHeight="1" x14ac:dyDescent="0.2">
      <c r="B47" s="31"/>
      <c r="C47" s="52" t="s">
        <v>35</v>
      </c>
      <c r="D47" s="33">
        <v>3.3876549598699999</v>
      </c>
      <c r="E47" s="33">
        <v>0.28749561600000001</v>
      </c>
      <c r="F47" s="33">
        <v>1.0864123372100001</v>
      </c>
      <c r="G47" s="33">
        <v>3.6368684248500003</v>
      </c>
      <c r="H47" s="33">
        <v>19.388230340139998</v>
      </c>
      <c r="I47" s="33">
        <v>1.6994458829800001</v>
      </c>
      <c r="J47" s="33">
        <v>10.24773876097</v>
      </c>
      <c r="K47" s="33">
        <v>13.8071597502</v>
      </c>
      <c r="L47" s="33">
        <v>17.263455277630005</v>
      </c>
      <c r="M47" s="33">
        <v>3.0838447467100001</v>
      </c>
      <c r="N47" s="33">
        <v>8.7509473902199986</v>
      </c>
      <c r="O47" s="33">
        <v>2.5082540017487002E-2</v>
      </c>
      <c r="P47" s="33">
        <v>3.175380516400375</v>
      </c>
      <c r="Q47" s="33">
        <v>5.3017951675663006</v>
      </c>
      <c r="R47" s="33">
        <v>3.3267275104810001</v>
      </c>
      <c r="S47" s="33">
        <v>5.9272705904225997</v>
      </c>
      <c r="T47" s="33">
        <v>31.260551351871445</v>
      </c>
      <c r="U47" s="33">
        <v>6.4603847014478628</v>
      </c>
    </row>
    <row r="48" spans="2:21" ht="11.25" customHeight="1" x14ac:dyDescent="0.2">
      <c r="B48" s="34"/>
      <c r="C48" s="51" t="s">
        <v>36</v>
      </c>
      <c r="D48" s="35">
        <v>1.01573607807</v>
      </c>
      <c r="E48" s="35">
        <v>0.61382690102999993</v>
      </c>
      <c r="F48" s="35">
        <v>146.03084372708</v>
      </c>
      <c r="G48" s="35">
        <v>34.20850135829</v>
      </c>
      <c r="H48" s="35">
        <v>0</v>
      </c>
      <c r="I48" s="35">
        <v>0.60827513337000005</v>
      </c>
      <c r="J48" s="35">
        <v>1.4167442106099999</v>
      </c>
      <c r="K48" s="35">
        <v>0</v>
      </c>
      <c r="L48" s="35">
        <v>0.90185356577999998</v>
      </c>
      <c r="M48" s="35">
        <v>0</v>
      </c>
      <c r="N48" s="35">
        <v>124.19561730000001</v>
      </c>
      <c r="O48" s="35">
        <v>0</v>
      </c>
      <c r="P48" s="35">
        <v>7.8731441795825951E-9</v>
      </c>
      <c r="Q48" s="35">
        <v>113.063496012</v>
      </c>
      <c r="R48" s="35">
        <v>8.2386028170585629E-9</v>
      </c>
      <c r="S48" s="35">
        <v>225.63826105479998</v>
      </c>
      <c r="T48" s="35">
        <v>0</v>
      </c>
      <c r="U48" s="35">
        <v>0.12775743007659912</v>
      </c>
    </row>
    <row r="49" spans="2:21" ht="11.25" customHeight="1" x14ac:dyDescent="0.2">
      <c r="B49" s="31"/>
      <c r="C49" s="52" t="s">
        <v>34</v>
      </c>
      <c r="D49" s="33">
        <v>0.76325045901999999</v>
      </c>
      <c r="E49" s="33">
        <v>0</v>
      </c>
      <c r="F49" s="33">
        <v>95.408908400000001</v>
      </c>
      <c r="G49" s="33">
        <v>24.589681548240002</v>
      </c>
      <c r="H49" s="33">
        <v>0</v>
      </c>
      <c r="I49" s="33">
        <v>0</v>
      </c>
      <c r="J49" s="33">
        <v>0</v>
      </c>
      <c r="K49" s="33">
        <v>0</v>
      </c>
      <c r="L49" s="33">
        <v>0.689750945</v>
      </c>
      <c r="M49" s="33">
        <v>0</v>
      </c>
      <c r="N49" s="33">
        <v>124.18501730000001</v>
      </c>
      <c r="O49" s="33">
        <v>0</v>
      </c>
      <c r="P49" s="33">
        <v>1.2481689453125001E-11</v>
      </c>
      <c r="Q49" s="33">
        <v>113.063496012</v>
      </c>
      <c r="R49" s="33">
        <v>7.4996948242187496E-12</v>
      </c>
      <c r="S49" s="33">
        <v>0</v>
      </c>
      <c r="T49" s="33">
        <v>0</v>
      </c>
      <c r="U49" s="33">
        <v>9.58251953125E-3</v>
      </c>
    </row>
    <row r="50" spans="2:21" ht="11.25" customHeight="1" x14ac:dyDescent="0.2">
      <c r="B50" s="31"/>
      <c r="C50" s="52" t="s">
        <v>35</v>
      </c>
      <c r="D50" s="33">
        <v>0.25248561905</v>
      </c>
      <c r="E50" s="33">
        <v>0.61382690102999993</v>
      </c>
      <c r="F50" s="33">
        <v>50.621935327080003</v>
      </c>
      <c r="G50" s="33">
        <v>9.6188198100500006</v>
      </c>
      <c r="H50" s="33">
        <v>0</v>
      </c>
      <c r="I50" s="33">
        <v>0.60827513337000005</v>
      </c>
      <c r="J50" s="33">
        <v>1.4167442106099999</v>
      </c>
      <c r="K50" s="33">
        <v>0</v>
      </c>
      <c r="L50" s="33">
        <v>0.21210262078</v>
      </c>
      <c r="M50" s="33">
        <v>0</v>
      </c>
      <c r="N50" s="33">
        <v>1.06E-2</v>
      </c>
      <c r="O50" s="33">
        <v>0</v>
      </c>
      <c r="P50" s="33">
        <v>7.8606624901294705E-9</v>
      </c>
      <c r="Q50" s="33">
        <v>0</v>
      </c>
      <c r="R50" s="33">
        <v>8.2311031222343444E-9</v>
      </c>
      <c r="S50" s="33">
        <v>225.63826105479998</v>
      </c>
      <c r="T50" s="33">
        <v>0</v>
      </c>
      <c r="U50" s="33">
        <v>0.11817491054534912</v>
      </c>
    </row>
    <row r="51" spans="2:21" ht="11.25" customHeight="1" x14ac:dyDescent="0.2">
      <c r="B51" s="34" t="s">
        <v>37</v>
      </c>
      <c r="C51" s="51" t="s">
        <v>210</v>
      </c>
      <c r="D51" s="35">
        <v>518.22172339059</v>
      </c>
      <c r="E51" s="35">
        <v>2593.0539888472599</v>
      </c>
      <c r="F51" s="35">
        <v>2406.2770863773999</v>
      </c>
      <c r="G51" s="35">
        <v>2090.8802714317899</v>
      </c>
      <c r="H51" s="35">
        <v>2548.4401845608595</v>
      </c>
      <c r="I51" s="35">
        <v>2423.7298304385599</v>
      </c>
      <c r="J51" s="35">
        <v>2981.2193400142701</v>
      </c>
      <c r="K51" s="35">
        <v>955.36910422474</v>
      </c>
      <c r="L51" s="35">
        <v>1983.1106660164905</v>
      </c>
      <c r="M51" s="35">
        <v>1892.36590033879</v>
      </c>
      <c r="N51" s="35">
        <v>2929.2909411993883</v>
      </c>
      <c r="O51" s="35">
        <v>2712.5199765753473</v>
      </c>
      <c r="P51" s="35">
        <v>2568.7662514668195</v>
      </c>
      <c r="Q51" s="35">
        <v>2120.6600816633013</v>
      </c>
      <c r="R51" s="35">
        <v>3344.357265158375</v>
      </c>
      <c r="S51" s="35">
        <v>3664.0515252612859</v>
      </c>
      <c r="T51" s="35">
        <v>3851.8163940105774</v>
      </c>
      <c r="U51" s="35">
        <v>3204.3912360680265</v>
      </c>
    </row>
    <row r="52" spans="2:21" ht="11.25" customHeight="1" x14ac:dyDescent="0.2">
      <c r="B52" s="36" t="s">
        <v>40</v>
      </c>
      <c r="C52" s="53" t="s">
        <v>41</v>
      </c>
      <c r="D52" s="37">
        <v>955.22169650147998</v>
      </c>
      <c r="E52" s="37">
        <v>3154.4692219539402</v>
      </c>
      <c r="F52" s="37">
        <v>3848.3937402465899</v>
      </c>
      <c r="G52" s="37">
        <v>3747.8606669717797</v>
      </c>
      <c r="H52" s="37">
        <v>4718.028319722549</v>
      </c>
      <c r="I52" s="37">
        <v>4188.51623933465</v>
      </c>
      <c r="J52" s="37">
        <v>4591.2023671064399</v>
      </c>
      <c r="K52" s="37">
        <v>1168.2268488396001</v>
      </c>
      <c r="L52" s="37">
        <v>2883.0174751557306</v>
      </c>
      <c r="M52" s="37">
        <v>2712.0713509531602</v>
      </c>
      <c r="N52" s="37">
        <v>3533.6165440900486</v>
      </c>
      <c r="O52" s="37">
        <v>3181.6572731048973</v>
      </c>
      <c r="P52" s="37">
        <v>3406.2366863402058</v>
      </c>
      <c r="Q52" s="37">
        <v>2396.4310894256405</v>
      </c>
      <c r="R52" s="37">
        <v>4213.165390441477</v>
      </c>
      <c r="S52" s="37">
        <v>7162.1868958353871</v>
      </c>
      <c r="T52" s="37">
        <v>8681.5230804574549</v>
      </c>
      <c r="U52" s="37">
        <v>7490.2719435988784</v>
      </c>
    </row>
    <row r="53" spans="2:21" ht="11.25" customHeight="1" x14ac:dyDescent="0.2">
      <c r="B53" s="40" t="s">
        <v>38</v>
      </c>
      <c r="C53" s="54" t="s">
        <v>39</v>
      </c>
      <c r="D53" s="41">
        <v>960.55354474858996</v>
      </c>
      <c r="E53" s="41">
        <v>3155.3705444709699</v>
      </c>
      <c r="F53" s="41">
        <v>3996.1670641758801</v>
      </c>
      <c r="G53" s="41">
        <v>3792.4280749008794</v>
      </c>
      <c r="H53" s="41">
        <v>4755.2993571693896</v>
      </c>
      <c r="I53" s="41">
        <v>4190.8399103357997</v>
      </c>
      <c r="J53" s="41">
        <v>4602.8668500780204</v>
      </c>
      <c r="K53" s="41">
        <v>1182.0340085898001</v>
      </c>
      <c r="L53" s="41">
        <v>2901.1827839991406</v>
      </c>
      <c r="M53" s="41">
        <v>2715.1551956998701</v>
      </c>
      <c r="N53" s="41">
        <v>3666.5631087802685</v>
      </c>
      <c r="O53" s="41">
        <v>3181.6823556449231</v>
      </c>
      <c r="P53" s="41">
        <v>3409.5717929202619</v>
      </c>
      <c r="Q53" s="41">
        <v>2514.7963806052071</v>
      </c>
      <c r="R53" s="41">
        <v>4216.4926639583664</v>
      </c>
      <c r="S53" s="41">
        <v>7393.7524274806092</v>
      </c>
      <c r="T53" s="41">
        <v>8712.8215292552759</v>
      </c>
      <c r="U53" s="41">
        <v>7496.8600857305555</v>
      </c>
    </row>
    <row r="54" spans="2:21" ht="11.25" customHeight="1" x14ac:dyDescent="0.2">
      <c r="B54" s="36" t="s">
        <v>42</v>
      </c>
      <c r="C54" s="53" t="s">
        <v>43</v>
      </c>
      <c r="D54" s="37">
        <v>46414.377968989</v>
      </c>
      <c r="E54" s="37">
        <v>57985.362253691259</v>
      </c>
      <c r="F54" s="37">
        <v>61702.732581472257</v>
      </c>
      <c r="G54" s="37">
        <v>66847.927873191889</v>
      </c>
      <c r="H54" s="37">
        <v>73985.946293500805</v>
      </c>
      <c r="I54" s="37">
        <v>85709.676762473289</v>
      </c>
      <c r="J54" s="37">
        <v>98950.148318853724</v>
      </c>
      <c r="K54" s="37">
        <v>109536.81335213849</v>
      </c>
      <c r="L54" s="37">
        <v>116480.64957380242</v>
      </c>
      <c r="M54" s="37">
        <v>130828.89488854403</v>
      </c>
      <c r="N54" s="37">
        <v>137151.1450499646</v>
      </c>
      <c r="O54" s="37">
        <v>138418.65230050098</v>
      </c>
      <c r="P54" s="37">
        <v>152372.00740684191</v>
      </c>
      <c r="Q54" s="37">
        <v>174554.99332499117</v>
      </c>
      <c r="R54" s="37">
        <v>185546.86091126842</v>
      </c>
      <c r="S54" s="37">
        <v>195336.06809172803</v>
      </c>
      <c r="T54" s="37">
        <v>197068.4696569787</v>
      </c>
      <c r="U54" s="37">
        <v>214699.20993375542</v>
      </c>
    </row>
    <row r="55" spans="2:21" ht="11.25" customHeight="1" x14ac:dyDescent="0.2">
      <c r="B55" s="40" t="s">
        <v>44</v>
      </c>
      <c r="C55" s="54" t="s">
        <v>45</v>
      </c>
      <c r="D55" s="41">
        <v>29906.520153204998</v>
      </c>
      <c r="E55" s="41">
        <v>36586.252845606265</v>
      </c>
      <c r="F55" s="41">
        <v>38742.987180324541</v>
      </c>
      <c r="G55" s="41">
        <v>39511.733357603895</v>
      </c>
      <c r="H55" s="41">
        <v>47101.864460115823</v>
      </c>
      <c r="I55" s="41">
        <v>54155.828541050272</v>
      </c>
      <c r="J55" s="41">
        <v>60023.18807573372</v>
      </c>
      <c r="K55" s="41">
        <v>70219.875279536485</v>
      </c>
      <c r="L55" s="41">
        <v>77598.646321949418</v>
      </c>
      <c r="M55" s="41">
        <v>93798.578877325024</v>
      </c>
      <c r="N55" s="41">
        <v>97262.292658230625</v>
      </c>
      <c r="O55" s="41">
        <v>103233.848442352</v>
      </c>
      <c r="P55" s="41">
        <v>115962.19572250691</v>
      </c>
      <c r="Q55" s="41">
        <v>130015.55403442714</v>
      </c>
      <c r="R55" s="41">
        <v>144595.6751648254</v>
      </c>
      <c r="S55" s="41">
        <v>148360.63852523602</v>
      </c>
      <c r="T55" s="41">
        <v>150363.55337310271</v>
      </c>
      <c r="U55" s="41">
        <v>164693.79028245743</v>
      </c>
    </row>
    <row r="56" spans="2:21" ht="11.25" customHeight="1" x14ac:dyDescent="0.2">
      <c r="B56" s="36" t="s">
        <v>46</v>
      </c>
      <c r="C56" s="53" t="s">
        <v>116</v>
      </c>
      <c r="D56" s="39">
        <v>2.0695172202681849</v>
      </c>
      <c r="E56" s="39">
        <v>5.4416673826507029</v>
      </c>
      <c r="F56" s="39">
        <v>6.4764831264147711</v>
      </c>
      <c r="G56" s="39">
        <v>5.6732170997057363</v>
      </c>
      <c r="H56" s="39">
        <v>6.4273008529284876</v>
      </c>
      <c r="I56" s="39">
        <v>4.8895761466349352</v>
      </c>
      <c r="J56" s="39">
        <v>4.6517028304453802</v>
      </c>
      <c r="K56" s="39">
        <v>1.0791203180156448</v>
      </c>
      <c r="L56" s="39">
        <v>2.490699351878995</v>
      </c>
      <c r="M56" s="39">
        <v>2.0753482615694105</v>
      </c>
      <c r="N56" s="39">
        <v>2.6733740410585183</v>
      </c>
      <c r="O56" s="39">
        <v>2.2985936524924591</v>
      </c>
      <c r="P56" s="39">
        <v>2.2376628430289767</v>
      </c>
      <c r="Q56" s="39">
        <v>1.4406900270810883</v>
      </c>
      <c r="R56" s="39">
        <v>2.2724677977574426</v>
      </c>
      <c r="S56" s="39">
        <v>3.7851444946708819</v>
      </c>
      <c r="T56" s="39">
        <v>4.4212154001200625</v>
      </c>
      <c r="U56" s="39">
        <v>3.4917967737485767</v>
      </c>
    </row>
    <row r="57" spans="2:21" ht="11.25" customHeight="1" x14ac:dyDescent="0.2">
      <c r="B57" s="40" t="s">
        <v>48</v>
      </c>
      <c r="C57" s="54" t="s">
        <v>133</v>
      </c>
      <c r="D57" s="42">
        <v>3.1940248869078522</v>
      </c>
      <c r="E57" s="42">
        <v>8.6220068375566594</v>
      </c>
      <c r="F57" s="42">
        <v>9.9331363437070745</v>
      </c>
      <c r="G57" s="42">
        <v>9.4854372321545277</v>
      </c>
      <c r="H57" s="42">
        <v>10.016648754355801</v>
      </c>
      <c r="I57" s="42">
        <v>7.7341928877696748</v>
      </c>
      <c r="J57" s="42">
        <v>7.6490478335031646</v>
      </c>
      <c r="K57" s="42">
        <v>1.6636697860670302</v>
      </c>
      <c r="L57" s="42">
        <v>3.7152935158100115</v>
      </c>
      <c r="M57" s="42">
        <v>2.8913778688482661</v>
      </c>
      <c r="N57" s="42">
        <v>3.6330796319050411</v>
      </c>
      <c r="O57" s="42">
        <v>3.0819903753579458</v>
      </c>
      <c r="P57" s="42">
        <v>2.9373682217014929</v>
      </c>
      <c r="Q57" s="42">
        <v>1.8431879994843414</v>
      </c>
      <c r="R57" s="42">
        <v>2.913756158777824</v>
      </c>
      <c r="S57" s="42">
        <v>4.8275519484348299</v>
      </c>
      <c r="T57" s="42">
        <v>5.773688427617607</v>
      </c>
      <c r="U57" s="42">
        <v>4.547999005155396</v>
      </c>
    </row>
    <row r="58" spans="2:21" s="9" customFormat="1" x14ac:dyDescent="0.2">
      <c r="B58" s="10" t="s">
        <v>137</v>
      </c>
      <c r="C58" s="17"/>
      <c r="D58" s="18"/>
      <c r="E58" s="18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2:21" s="9" customFormat="1" x14ac:dyDescent="0.2"/>
    <row r="60" spans="2:21" s="9" customFormat="1" x14ac:dyDescent="0.2"/>
    <row r="61" spans="2:21" s="9" customFormat="1" x14ac:dyDescent="0.2"/>
    <row r="62" spans="2:21" s="9" customFormat="1" x14ac:dyDescent="0.2"/>
    <row r="63" spans="2:21" s="9" customFormat="1" x14ac:dyDescent="0.2"/>
    <row r="64" spans="2:21" s="20" customFormat="1" ht="12" thickBot="1" x14ac:dyDescent="0.25"/>
    <row r="65" spans="2:21" s="9" customFormat="1" x14ac:dyDescent="0.2"/>
    <row r="66" spans="2:21" s="9" customFormat="1" x14ac:dyDescent="0.2"/>
    <row r="67" spans="2:21" s="9" customFormat="1" x14ac:dyDescent="0.2"/>
    <row r="68" spans="2:21" ht="15" customHeight="1" x14ac:dyDescent="0.2">
      <c r="B68" s="65" t="s">
        <v>214</v>
      </c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</row>
    <row r="69" spans="2:21" ht="15" customHeight="1" x14ac:dyDescent="0.2">
      <c r="B69" s="9"/>
      <c r="C69" s="64" t="s">
        <v>131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</row>
    <row r="70" spans="2:21" ht="22.5" x14ac:dyDescent="0.2">
      <c r="B70" s="68"/>
      <c r="C70" s="66" t="s">
        <v>0</v>
      </c>
      <c r="D70" s="30" t="s">
        <v>98</v>
      </c>
      <c r="E70" s="30" t="s">
        <v>99</v>
      </c>
      <c r="F70" s="30" t="s">
        <v>100</v>
      </c>
      <c r="G70" s="30" t="s">
        <v>101</v>
      </c>
      <c r="H70" s="30" t="s">
        <v>102</v>
      </c>
      <c r="I70" s="30" t="s">
        <v>103</v>
      </c>
      <c r="J70" s="30" t="s">
        <v>104</v>
      </c>
      <c r="K70" s="30" t="s">
        <v>105</v>
      </c>
      <c r="L70" s="30" t="s">
        <v>106</v>
      </c>
      <c r="M70" s="30" t="s">
        <v>107</v>
      </c>
      <c r="N70" s="30" t="s">
        <v>108</v>
      </c>
      <c r="O70" s="30" t="s">
        <v>109</v>
      </c>
      <c r="P70" s="30" t="s">
        <v>110</v>
      </c>
      <c r="Q70" s="30" t="s">
        <v>115</v>
      </c>
      <c r="R70" s="30" t="s">
        <v>122</v>
      </c>
      <c r="S70" s="30" t="s">
        <v>127</v>
      </c>
      <c r="T70" s="30" t="s">
        <v>140</v>
      </c>
      <c r="U70" s="30" t="s">
        <v>145</v>
      </c>
    </row>
    <row r="71" spans="2:21" ht="23.25" thickBot="1" x14ac:dyDescent="0.25">
      <c r="B71" s="69"/>
      <c r="C71" s="67"/>
      <c r="D71" s="55" t="s">
        <v>85</v>
      </c>
      <c r="E71" s="55" t="s">
        <v>86</v>
      </c>
      <c r="F71" s="55" t="s">
        <v>87</v>
      </c>
      <c r="G71" s="55" t="s">
        <v>88</v>
      </c>
      <c r="H71" s="55" t="s">
        <v>89</v>
      </c>
      <c r="I71" s="55" t="s">
        <v>90</v>
      </c>
      <c r="J71" s="55" t="s">
        <v>91</v>
      </c>
      <c r="K71" s="55" t="s">
        <v>92</v>
      </c>
      <c r="L71" s="55" t="s">
        <v>93</v>
      </c>
      <c r="M71" s="55" t="s">
        <v>94</v>
      </c>
      <c r="N71" s="55" t="s">
        <v>95</v>
      </c>
      <c r="O71" s="55" t="s">
        <v>96</v>
      </c>
      <c r="P71" s="55" t="s">
        <v>97</v>
      </c>
      <c r="Q71" s="55" t="s">
        <v>114</v>
      </c>
      <c r="R71" s="55" t="s">
        <v>123</v>
      </c>
      <c r="S71" s="55" t="s">
        <v>128</v>
      </c>
      <c r="T71" s="55" t="s">
        <v>141</v>
      </c>
      <c r="U71" s="55" t="s">
        <v>146</v>
      </c>
    </row>
    <row r="72" spans="2:21" x14ac:dyDescent="0.2">
      <c r="B72" s="34" t="s">
        <v>25</v>
      </c>
      <c r="C72" s="51" t="s">
        <v>26</v>
      </c>
      <c r="D72" s="35">
        <v>52.588555906709999</v>
      </c>
      <c r="E72" s="35">
        <v>197.68842596708001</v>
      </c>
      <c r="F72" s="35">
        <v>156.60567810952</v>
      </c>
      <c r="G72" s="35">
        <v>177.34220194381999</v>
      </c>
      <c r="H72" s="35">
        <v>387.39494581959002</v>
      </c>
      <c r="I72" s="35">
        <v>201.27590742644</v>
      </c>
      <c r="J72" s="35">
        <v>410.38175795008999</v>
      </c>
      <c r="K72" s="35">
        <v>55.800256744699993</v>
      </c>
      <c r="L72" s="35">
        <v>59.528668721099997</v>
      </c>
      <c r="M72" s="35">
        <v>178.25348396927001</v>
      </c>
      <c r="N72" s="35">
        <v>172.84214385564999</v>
      </c>
      <c r="O72" s="35">
        <v>112.83126496729001</v>
      </c>
      <c r="P72" s="35">
        <v>172.30245504075003</v>
      </c>
      <c r="Q72" s="35">
        <v>74.082293157708392</v>
      </c>
      <c r="R72" s="35">
        <v>55.323928257868161</v>
      </c>
      <c r="S72" s="35">
        <v>46.704772266360003</v>
      </c>
      <c r="T72" s="35">
        <v>108.95297919426997</v>
      </c>
      <c r="U72" s="35">
        <v>91.696940166351027</v>
      </c>
    </row>
    <row r="73" spans="2:21" x14ac:dyDescent="0.2">
      <c r="B73" s="32"/>
      <c r="C73" s="52" t="s">
        <v>27</v>
      </c>
      <c r="D73" s="33">
        <v>0.60159397326999997</v>
      </c>
      <c r="E73" s="33">
        <v>2.7133204359500009</v>
      </c>
      <c r="F73" s="33">
        <v>3.0464969769999999</v>
      </c>
      <c r="G73" s="33">
        <v>8.0906762026499983</v>
      </c>
      <c r="H73" s="33">
        <v>9.5991130293700007</v>
      </c>
      <c r="I73" s="33">
        <v>11.918339758730003</v>
      </c>
      <c r="J73" s="33">
        <v>9.7355320535699974</v>
      </c>
      <c r="K73" s="33">
        <v>2.6264804755400002</v>
      </c>
      <c r="L73" s="33">
        <v>3.2527088620800009</v>
      </c>
      <c r="M73" s="33">
        <v>3.5132170926199997</v>
      </c>
      <c r="N73" s="33">
        <v>3.8950997304300006</v>
      </c>
      <c r="O73" s="33">
        <v>8.0362734200400006</v>
      </c>
      <c r="P73" s="33">
        <v>3.4658341359217966</v>
      </c>
      <c r="Q73" s="33">
        <v>2.0816230395983997</v>
      </c>
      <c r="R73" s="33">
        <v>4.8441150972581593</v>
      </c>
      <c r="S73" s="33">
        <v>1.3785257927799999</v>
      </c>
      <c r="T73" s="33">
        <v>4.3185095953700046</v>
      </c>
      <c r="U73" s="33">
        <v>2.7131659978200005</v>
      </c>
    </row>
    <row r="74" spans="2:21" x14ac:dyDescent="0.2">
      <c r="B74" s="32"/>
      <c r="C74" s="52" t="s">
        <v>28</v>
      </c>
      <c r="D74" s="33">
        <v>5.8714886842800009</v>
      </c>
      <c r="E74" s="33">
        <v>20.059393502389998</v>
      </c>
      <c r="F74" s="33">
        <v>22.678683149449999</v>
      </c>
      <c r="G74" s="33">
        <v>30.615145814349997</v>
      </c>
      <c r="H74" s="33">
        <v>35.9338073017</v>
      </c>
      <c r="I74" s="33">
        <v>32.63795485095001</v>
      </c>
      <c r="J74" s="33">
        <v>40.590759877250022</v>
      </c>
      <c r="K74" s="33">
        <v>17.795755302699998</v>
      </c>
      <c r="L74" s="33">
        <v>15.39899586506</v>
      </c>
      <c r="M74" s="33">
        <v>21.609435910009999</v>
      </c>
      <c r="N74" s="33">
        <v>33.70105317758</v>
      </c>
      <c r="O74" s="33">
        <v>20.402787673209996</v>
      </c>
      <c r="P74" s="33">
        <v>26.595083793047333</v>
      </c>
      <c r="Q74" s="33">
        <v>10.631855457630001</v>
      </c>
      <c r="R74" s="33">
        <v>13.927994921410001</v>
      </c>
      <c r="S74" s="33">
        <v>9.5644358756700019</v>
      </c>
      <c r="T74" s="33">
        <v>21.155820985809992</v>
      </c>
      <c r="U74" s="33">
        <v>26.192062604911019</v>
      </c>
    </row>
    <row r="75" spans="2:21" x14ac:dyDescent="0.2">
      <c r="B75" s="32"/>
      <c r="C75" s="52" t="s">
        <v>29</v>
      </c>
      <c r="D75" s="33">
        <v>19.035139701400002</v>
      </c>
      <c r="E75" s="33">
        <v>97.493230502480017</v>
      </c>
      <c r="F75" s="33">
        <v>81.21243294364001</v>
      </c>
      <c r="G75" s="33">
        <v>57.893371107120004</v>
      </c>
      <c r="H75" s="33">
        <v>258.49731940107</v>
      </c>
      <c r="I75" s="33">
        <v>29.204269099779999</v>
      </c>
      <c r="J75" s="33">
        <v>102.33886338677999</v>
      </c>
      <c r="K75" s="33">
        <v>20.512710030619996</v>
      </c>
      <c r="L75" s="33">
        <v>14.474374749340003</v>
      </c>
      <c r="M75" s="33">
        <v>95.67918763146001</v>
      </c>
      <c r="N75" s="33">
        <v>23.467952325079999</v>
      </c>
      <c r="O75" s="33">
        <v>20.930843894770007</v>
      </c>
      <c r="P75" s="33">
        <v>28.188017382631003</v>
      </c>
      <c r="Q75" s="33">
        <v>23.24190779513</v>
      </c>
      <c r="R75" s="33">
        <v>11.967740814679999</v>
      </c>
      <c r="S75" s="33">
        <v>13.79428550593</v>
      </c>
      <c r="T75" s="33">
        <v>11.393608433969998</v>
      </c>
      <c r="U75" s="33">
        <v>8.5303350705999996</v>
      </c>
    </row>
    <row r="76" spans="2:21" x14ac:dyDescent="0.2">
      <c r="B76" s="32"/>
      <c r="C76" s="52" t="s">
        <v>30</v>
      </c>
      <c r="D76" s="33">
        <v>27.080333547759999</v>
      </c>
      <c r="E76" s="33">
        <v>77.422481526259986</v>
      </c>
      <c r="F76" s="33">
        <v>49.668065039429997</v>
      </c>
      <c r="G76" s="33">
        <v>80.743008819699995</v>
      </c>
      <c r="H76" s="33">
        <v>83.364706087450017</v>
      </c>
      <c r="I76" s="33">
        <v>127.51534371698</v>
      </c>
      <c r="J76" s="33">
        <v>257.71660263248998</v>
      </c>
      <c r="K76" s="33">
        <v>14.86531093584</v>
      </c>
      <c r="L76" s="33">
        <v>26.402589244619996</v>
      </c>
      <c r="M76" s="33">
        <v>57.451643335180002</v>
      </c>
      <c r="N76" s="33">
        <v>111.77803862255999</v>
      </c>
      <c r="O76" s="33">
        <v>63.461359979270007</v>
      </c>
      <c r="P76" s="33">
        <v>114.05351972914988</v>
      </c>
      <c r="Q76" s="33">
        <v>38.126906865350001</v>
      </c>
      <c r="R76" s="33">
        <v>24.58407742452</v>
      </c>
      <c r="S76" s="33">
        <v>21.967525091980001</v>
      </c>
      <c r="T76" s="33">
        <v>72.085040179119972</v>
      </c>
      <c r="U76" s="33">
        <v>54.261376493020009</v>
      </c>
    </row>
    <row r="77" spans="2:21" x14ac:dyDescent="0.2">
      <c r="B77" s="34" t="s">
        <v>31</v>
      </c>
      <c r="C77" s="51" t="s">
        <v>32</v>
      </c>
      <c r="D77" s="35">
        <v>7.0008599999999999E-6</v>
      </c>
      <c r="E77" s="35">
        <v>68.537094077999996</v>
      </c>
      <c r="F77" s="35">
        <v>93.253735933999991</v>
      </c>
      <c r="G77" s="35">
        <v>18.380594576</v>
      </c>
      <c r="H77" s="35">
        <v>54.690018592999998</v>
      </c>
      <c r="I77" s="35">
        <v>836.14959725899996</v>
      </c>
      <c r="J77" s="35">
        <v>1202.7768126400001</v>
      </c>
      <c r="K77" s="35">
        <v>584.87630099700004</v>
      </c>
      <c r="L77" s="35">
        <v>526.06689292600004</v>
      </c>
      <c r="M77" s="35">
        <v>375.70796064699999</v>
      </c>
      <c r="N77" s="35">
        <v>393.83748790599998</v>
      </c>
      <c r="O77" s="35">
        <v>9.9999999999999986E-10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</row>
    <row r="78" spans="2:21" x14ac:dyDescent="0.2">
      <c r="B78" s="34"/>
      <c r="C78" s="51" t="s">
        <v>33</v>
      </c>
      <c r="D78" s="35">
        <v>8.6000000000000003E-10</v>
      </c>
      <c r="E78" s="35">
        <v>0.418395248</v>
      </c>
      <c r="F78" s="35">
        <v>0.64595804400000001</v>
      </c>
      <c r="G78" s="35">
        <v>0.10159157599999999</v>
      </c>
      <c r="H78" s="35">
        <v>5.6510592999999998E-2</v>
      </c>
      <c r="I78" s="35">
        <v>0.33967525899999995</v>
      </c>
      <c r="J78" s="35">
        <v>0.47393563999999999</v>
      </c>
      <c r="K78" s="35">
        <v>0.27630099699999999</v>
      </c>
      <c r="L78" s="35">
        <v>0.60018392599999992</v>
      </c>
      <c r="M78" s="35">
        <v>0.16284564699999998</v>
      </c>
      <c r="N78" s="35">
        <v>0.68305890599999997</v>
      </c>
      <c r="O78" s="35">
        <v>9.9999999999999986E-10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</row>
    <row r="79" spans="2:21" x14ac:dyDescent="0.2">
      <c r="B79" s="31"/>
      <c r="C79" s="52" t="s">
        <v>34</v>
      </c>
      <c r="D79" s="33">
        <v>3.2000000000000003E-10</v>
      </c>
      <c r="E79" s="33">
        <v>0.38710539199999999</v>
      </c>
      <c r="F79" s="33">
        <v>0.54309903100000001</v>
      </c>
      <c r="G79" s="33">
        <v>8.379774999999999E-2</v>
      </c>
      <c r="H79" s="33">
        <v>2.1896316999999998E-2</v>
      </c>
      <c r="I79" s="33">
        <v>0.26986566499999998</v>
      </c>
      <c r="J79" s="33">
        <v>0.39070471800000001</v>
      </c>
      <c r="K79" s="33">
        <v>0.21455924800000001</v>
      </c>
      <c r="L79" s="33">
        <v>0.55753918299999994</v>
      </c>
      <c r="M79" s="33">
        <v>0.12302879</v>
      </c>
      <c r="N79" s="33">
        <v>0.64855890599999999</v>
      </c>
      <c r="O79" s="33">
        <v>9.9999999999999986E-10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</row>
    <row r="80" spans="2:21" x14ac:dyDescent="0.2">
      <c r="B80" s="31"/>
      <c r="C80" s="52" t="s">
        <v>35</v>
      </c>
      <c r="D80" s="33">
        <v>5.4E-10</v>
      </c>
      <c r="E80" s="33">
        <v>3.1289855999999998E-2</v>
      </c>
      <c r="F80" s="33">
        <v>0.102859013</v>
      </c>
      <c r="G80" s="33">
        <v>1.7793825999999999E-2</v>
      </c>
      <c r="H80" s="33">
        <v>3.4614275999999999E-2</v>
      </c>
      <c r="I80" s="33">
        <v>6.9809594000000003E-2</v>
      </c>
      <c r="J80" s="33">
        <v>8.3230922000000013E-2</v>
      </c>
      <c r="K80" s="33">
        <v>6.1741748999999999E-2</v>
      </c>
      <c r="L80" s="33">
        <v>4.2644742999999999E-2</v>
      </c>
      <c r="M80" s="33">
        <v>3.9816856999999997E-2</v>
      </c>
      <c r="N80" s="33">
        <v>3.4500000000000003E-2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</row>
    <row r="81" spans="2:21" x14ac:dyDescent="0.2">
      <c r="B81" s="34"/>
      <c r="C81" s="51" t="s">
        <v>36</v>
      </c>
      <c r="D81" s="35">
        <v>6.9999999999999999E-6</v>
      </c>
      <c r="E81" s="35">
        <v>68.11869883</v>
      </c>
      <c r="F81" s="35">
        <v>92.607777889999994</v>
      </c>
      <c r="G81" s="35">
        <v>18.279002999999999</v>
      </c>
      <c r="H81" s="35">
        <v>54.633507999999999</v>
      </c>
      <c r="I81" s="35">
        <v>835.80992199999991</v>
      </c>
      <c r="J81" s="35">
        <v>1202.3028770000001</v>
      </c>
      <c r="K81" s="35">
        <v>584.6</v>
      </c>
      <c r="L81" s="35">
        <v>525.46670900000004</v>
      </c>
      <c r="M81" s="35">
        <v>375.54511500000001</v>
      </c>
      <c r="N81" s="35">
        <v>393.15442899999999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</row>
    <row r="82" spans="2:21" x14ac:dyDescent="0.2">
      <c r="B82" s="31"/>
      <c r="C82" s="52" t="s">
        <v>34</v>
      </c>
      <c r="D82" s="33">
        <v>3.9999999999999998E-6</v>
      </c>
      <c r="E82" s="33">
        <v>5.3100000000000008E-6</v>
      </c>
      <c r="F82" s="33">
        <v>2.47270214</v>
      </c>
      <c r="G82" s="33">
        <v>0</v>
      </c>
      <c r="H82" s="33">
        <v>30.554995999999999</v>
      </c>
      <c r="I82" s="33">
        <v>606.75186199999996</v>
      </c>
      <c r="J82" s="33">
        <v>882.20063700000003</v>
      </c>
      <c r="K82" s="33">
        <v>205</v>
      </c>
      <c r="L82" s="33">
        <v>257.16670900000003</v>
      </c>
      <c r="M82" s="33">
        <v>152.245115</v>
      </c>
      <c r="N82" s="33">
        <v>265.75820599999997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1"/>
      <c r="C83" s="52" t="s">
        <v>35</v>
      </c>
      <c r="D83" s="33">
        <v>3.0000000000000001E-6</v>
      </c>
      <c r="E83" s="33">
        <v>68.118693519999994</v>
      </c>
      <c r="F83" s="33">
        <v>90.135075749999999</v>
      </c>
      <c r="G83" s="33">
        <v>18.279002999999999</v>
      </c>
      <c r="H83" s="33">
        <v>24.078512</v>
      </c>
      <c r="I83" s="33">
        <v>229.05806000000001</v>
      </c>
      <c r="J83" s="33">
        <v>320.10223999999999</v>
      </c>
      <c r="K83" s="33">
        <v>379.6</v>
      </c>
      <c r="L83" s="33">
        <v>268.3</v>
      </c>
      <c r="M83" s="33">
        <v>223.3</v>
      </c>
      <c r="N83" s="33">
        <v>127.39622300000001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</row>
    <row r="84" spans="2:21" x14ac:dyDescent="0.2">
      <c r="B84" s="34" t="s">
        <v>37</v>
      </c>
      <c r="C84" s="51" t="s">
        <v>210</v>
      </c>
      <c r="D84" s="35">
        <v>17.718412400899997</v>
      </c>
      <c r="E84" s="35">
        <v>338.03280071702</v>
      </c>
      <c r="F84" s="35">
        <v>662.16946320050954</v>
      </c>
      <c r="G84" s="35">
        <v>659.99947716737006</v>
      </c>
      <c r="H84" s="35">
        <v>749.76127715399036</v>
      </c>
      <c r="I84" s="35">
        <v>928.29321376499001</v>
      </c>
      <c r="J84" s="35">
        <v>899.12917169043988</v>
      </c>
      <c r="K84" s="35">
        <v>369.48969758088003</v>
      </c>
      <c r="L84" s="35">
        <v>334.16475381195994</v>
      </c>
      <c r="M84" s="35">
        <v>472.08796028853988</v>
      </c>
      <c r="N84" s="35">
        <v>634.34871402858039</v>
      </c>
      <c r="O84" s="35">
        <v>499.91093414876997</v>
      </c>
      <c r="P84" s="35">
        <v>544.67894241481622</v>
      </c>
      <c r="Q84" s="35">
        <v>395.32733594561972</v>
      </c>
      <c r="R84" s="35">
        <v>369.20347466589988</v>
      </c>
      <c r="S84" s="35">
        <v>434.68681590340998</v>
      </c>
      <c r="T84" s="35">
        <v>497.16399516679007</v>
      </c>
      <c r="U84" s="35">
        <v>965.97051317048022</v>
      </c>
    </row>
    <row r="85" spans="2:21" x14ac:dyDescent="0.2">
      <c r="B85" s="36" t="s">
        <v>40</v>
      </c>
      <c r="C85" s="53" t="s">
        <v>41</v>
      </c>
      <c r="D85" s="37">
        <v>70.306968307609992</v>
      </c>
      <c r="E85" s="37">
        <v>535.72122668409997</v>
      </c>
      <c r="F85" s="37">
        <v>818.77514131002954</v>
      </c>
      <c r="G85" s="37">
        <v>837.34167911119005</v>
      </c>
      <c r="H85" s="37">
        <v>1137.1562229735805</v>
      </c>
      <c r="I85" s="37">
        <v>1129.56912119143</v>
      </c>
      <c r="J85" s="37">
        <v>1309.5109296405299</v>
      </c>
      <c r="K85" s="37">
        <v>425.28995432558003</v>
      </c>
      <c r="L85" s="37">
        <v>393.69342253305996</v>
      </c>
      <c r="M85" s="37">
        <v>650.34144425780983</v>
      </c>
      <c r="N85" s="37">
        <v>807.19085788423035</v>
      </c>
      <c r="O85" s="37">
        <v>612.74219911605996</v>
      </c>
      <c r="P85" s="37">
        <v>716.98139745556625</v>
      </c>
      <c r="Q85" s="37">
        <v>469.40962910332814</v>
      </c>
      <c r="R85" s="37">
        <v>424.52740292376802</v>
      </c>
      <c r="S85" s="37">
        <v>481.39158816976999</v>
      </c>
      <c r="T85" s="37">
        <v>606.1169743610601</v>
      </c>
      <c r="U85" s="37">
        <v>1057.6674533368312</v>
      </c>
    </row>
    <row r="86" spans="2:21" x14ac:dyDescent="0.2">
      <c r="B86" s="40" t="s">
        <v>38</v>
      </c>
      <c r="C86" s="54" t="s">
        <v>39</v>
      </c>
      <c r="D86" s="41">
        <v>70.306975308470001</v>
      </c>
      <c r="E86" s="41">
        <v>604.25832076209997</v>
      </c>
      <c r="F86" s="41">
        <v>912.02887724402956</v>
      </c>
      <c r="G86" s="41">
        <v>855.72227368719007</v>
      </c>
      <c r="H86" s="41">
        <v>1191.8462415665804</v>
      </c>
      <c r="I86" s="41">
        <v>1965.7187184504301</v>
      </c>
      <c r="J86" s="41">
        <v>2512.28774228053</v>
      </c>
      <c r="K86" s="41">
        <v>1010.16625532258</v>
      </c>
      <c r="L86" s="41">
        <v>919.76031545905994</v>
      </c>
      <c r="M86" s="41">
        <v>1026.0494049048098</v>
      </c>
      <c r="N86" s="41">
        <v>1201.0283457902303</v>
      </c>
      <c r="O86" s="41">
        <v>612.74219911705995</v>
      </c>
      <c r="P86" s="41">
        <v>716.98139745556625</v>
      </c>
      <c r="Q86" s="41">
        <v>469.40962910332814</v>
      </c>
      <c r="R86" s="41">
        <v>424.52740292376802</v>
      </c>
      <c r="S86" s="41">
        <v>481.39158816976999</v>
      </c>
      <c r="T86" s="41">
        <v>606.1169743610601</v>
      </c>
      <c r="U86" s="41">
        <v>1057.6674533368312</v>
      </c>
    </row>
    <row r="87" spans="2:21" x14ac:dyDescent="0.2">
      <c r="B87" s="36" t="s">
        <v>42</v>
      </c>
      <c r="C87" s="53" t="s">
        <v>43</v>
      </c>
      <c r="D87" s="37">
        <v>4180.0300872399503</v>
      </c>
      <c r="E87" s="37">
        <v>4766.7821489506696</v>
      </c>
      <c r="F87" s="37">
        <v>5055.2936427208397</v>
      </c>
      <c r="G87" s="37">
        <v>4896.1711099126896</v>
      </c>
      <c r="H87" s="37">
        <v>7721.1901925456596</v>
      </c>
      <c r="I87" s="37">
        <v>7765.4912244630586</v>
      </c>
      <c r="J87" s="37">
        <v>6972.8635124993898</v>
      </c>
      <c r="K87" s="37">
        <v>7642.3382215263009</v>
      </c>
      <c r="L87" s="37">
        <v>8810.5322716790815</v>
      </c>
      <c r="M87" s="37">
        <v>11216.570452504549</v>
      </c>
      <c r="N87" s="37">
        <v>12608.140908276182</v>
      </c>
      <c r="O87" s="37">
        <v>12893.494841419491</v>
      </c>
      <c r="P87" s="37">
        <v>13247.213905118</v>
      </c>
      <c r="Q87" s="37">
        <v>14405.516456053354</v>
      </c>
      <c r="R87" s="37">
        <v>11414.41513170952</v>
      </c>
      <c r="S87" s="37">
        <v>12258.888868952999</v>
      </c>
      <c r="T87" s="37">
        <v>13357.66840321477</v>
      </c>
      <c r="U87" s="37">
        <v>14616.872475754401</v>
      </c>
    </row>
    <row r="88" spans="2:21" x14ac:dyDescent="0.2">
      <c r="B88" s="40" t="s">
        <v>44</v>
      </c>
      <c r="C88" s="54" t="s">
        <v>45</v>
      </c>
      <c r="D88" s="41">
        <v>4140.8255040589502</v>
      </c>
      <c r="E88" s="41">
        <v>4762.8438437716704</v>
      </c>
      <c r="F88" s="41">
        <v>5050.63143927084</v>
      </c>
      <c r="G88" s="41">
        <v>4891.4473237776901</v>
      </c>
      <c r="H88" s="41">
        <v>7717.17559254566</v>
      </c>
      <c r="I88" s="41">
        <v>7761.2959639530591</v>
      </c>
      <c r="J88" s="41">
        <v>6969.8647124993904</v>
      </c>
      <c r="K88" s="41">
        <v>7639.4830895263003</v>
      </c>
      <c r="L88" s="41">
        <v>8808.1945716790797</v>
      </c>
      <c r="M88" s="41">
        <v>11212.57575250455</v>
      </c>
      <c r="N88" s="41">
        <v>12605.871408276182</v>
      </c>
      <c r="O88" s="41">
        <v>12891.604241419491</v>
      </c>
      <c r="P88" s="41">
        <v>13245.993705118</v>
      </c>
      <c r="Q88" s="41">
        <v>14404.138456053353</v>
      </c>
      <c r="R88" s="41">
        <v>11413.36173170952</v>
      </c>
      <c r="S88" s="41">
        <v>12257.317835112999</v>
      </c>
      <c r="T88" s="41">
        <v>13356.38060208977</v>
      </c>
      <c r="U88" s="41">
        <v>14615.327375754401</v>
      </c>
    </row>
    <row r="89" spans="2:21" x14ac:dyDescent="0.2">
      <c r="B89" s="36" t="s">
        <v>46</v>
      </c>
      <c r="C89" s="53" t="s">
        <v>117</v>
      </c>
      <c r="D89" s="39">
        <v>1.6819729485462458</v>
      </c>
      <c r="E89" s="39">
        <v>12.676440875216372</v>
      </c>
      <c r="F89" s="39">
        <v>18.041066290130697</v>
      </c>
      <c r="G89" s="39">
        <v>17.477376800714993</v>
      </c>
      <c r="H89" s="39">
        <v>15.436043043172742</v>
      </c>
      <c r="I89" s="39">
        <v>25.313514131056774</v>
      </c>
      <c r="J89" s="39">
        <v>36.029498322705763</v>
      </c>
      <c r="K89" s="39">
        <v>13.218026028699278</v>
      </c>
      <c r="L89" s="39">
        <v>10.439327467371902</v>
      </c>
      <c r="M89" s="39">
        <v>9.1476214521142083</v>
      </c>
      <c r="N89" s="39">
        <v>9.525816331905494</v>
      </c>
      <c r="O89" s="39">
        <v>4.7523360163659163</v>
      </c>
      <c r="P89" s="39">
        <v>5.4123184134481575</v>
      </c>
      <c r="Q89" s="39">
        <v>3.2585407856451907</v>
      </c>
      <c r="R89" s="39">
        <v>3.7192216861328329</v>
      </c>
      <c r="S89" s="39">
        <v>3.9268778216021496</v>
      </c>
      <c r="T89" s="39">
        <v>4.5375956047478079</v>
      </c>
      <c r="U89" s="39">
        <v>7.2359354238824141</v>
      </c>
    </row>
    <row r="90" spans="2:21" x14ac:dyDescent="0.2">
      <c r="B90" s="40" t="s">
        <v>48</v>
      </c>
      <c r="C90" s="54" t="s">
        <v>133</v>
      </c>
      <c r="D90" s="42">
        <v>1.6978973936161565</v>
      </c>
      <c r="E90" s="42">
        <v>11.24792758815005</v>
      </c>
      <c r="F90" s="42">
        <v>16.211342109497426</v>
      </c>
      <c r="G90" s="42">
        <v>17.118485055349765</v>
      </c>
      <c r="H90" s="42">
        <v>14.735393918884091</v>
      </c>
      <c r="I90" s="42">
        <v>14.553872528990722</v>
      </c>
      <c r="J90" s="42">
        <v>18.788182893882023</v>
      </c>
      <c r="K90" s="42">
        <v>5.5669990932848687</v>
      </c>
      <c r="L90" s="42">
        <v>4.4696267700409278</v>
      </c>
      <c r="M90" s="42">
        <v>5.8001074740792111</v>
      </c>
      <c r="N90" s="42">
        <v>6.4032928128576829</v>
      </c>
      <c r="O90" s="42">
        <v>4.7530329634800443</v>
      </c>
      <c r="P90" s="42">
        <v>5.4128169876642644</v>
      </c>
      <c r="Q90" s="42">
        <v>3.2588525203050813</v>
      </c>
      <c r="R90" s="42">
        <v>3.7195649529297916</v>
      </c>
      <c r="S90" s="42">
        <v>3.9273811338296922</v>
      </c>
      <c r="T90" s="42">
        <v>4.538033112550159</v>
      </c>
      <c r="U90" s="42">
        <v>7.2367003909294052</v>
      </c>
    </row>
    <row r="91" spans="2:21" x14ac:dyDescent="0.2">
      <c r="B91" s="10" t="s">
        <v>137</v>
      </c>
    </row>
    <row r="100" spans="4:21" hidden="1" x14ac:dyDescent="0.2"/>
    <row r="101" spans="4:21" hidden="1" x14ac:dyDescent="0.2"/>
    <row r="102" spans="4:21" hidden="1" x14ac:dyDescent="0.2"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4:21" hidden="1" x14ac:dyDescent="0.2"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4:21" hidden="1" x14ac:dyDescent="0.2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4:21" hidden="1" x14ac:dyDescent="0.2"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17630.74027677672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14330.236909354717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-0.31239376915244632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-0.43344215898960581</v>
      </c>
    </row>
    <row r="145" spans="4:21" hidden="1" x14ac:dyDescent="0.2"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4:21" hidden="1" x14ac:dyDescent="0.2"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4:21" hidden="1" x14ac:dyDescent="0.2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4:21" hidden="1" x14ac:dyDescent="0.2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4:21" hidden="1" x14ac:dyDescent="0.2"/>
    <row r="150" spans="4:21" hidden="1" x14ac:dyDescent="0.2"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4:21" hidden="1" x14ac:dyDescent="0.2"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4:21" hidden="1" x14ac:dyDescent="0.2"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4:21" hidden="1" x14ac:dyDescent="0.2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4:21" hidden="1" x14ac:dyDescent="0.2"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12">
    <mergeCell ref="B2:U2"/>
    <mergeCell ref="B3:U3"/>
    <mergeCell ref="B35:U35"/>
    <mergeCell ref="B36:U36"/>
    <mergeCell ref="B70:B71"/>
    <mergeCell ref="C70:C71"/>
    <mergeCell ref="B4:B5"/>
    <mergeCell ref="B37:B38"/>
    <mergeCell ref="C4:C5"/>
    <mergeCell ref="C37:C38"/>
    <mergeCell ref="B68:U68"/>
    <mergeCell ref="C69:U69"/>
  </mergeCells>
  <printOptions horizontalCentered="1" verticalCentered="1"/>
  <pageMargins left="0" right="0" top="0.74803149606299213" bottom="0.74803149606299213" header="0.31496062992125984" footer="0.31496062992125984"/>
  <pageSetup paperSize="9" scale="95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3"/>
  <sheetViews>
    <sheetView showGridLines="0" topLeftCell="A65" zoomScaleNormal="100" workbookViewId="0">
      <selection activeCell="K84" sqref="K84"/>
    </sheetView>
  </sheetViews>
  <sheetFormatPr baseColWidth="10" defaultColWidth="11.42578125" defaultRowHeight="11.25" x14ac:dyDescent="0.2"/>
  <cols>
    <col min="1" max="2" width="2.7109375" style="1" customWidth="1"/>
    <col min="3" max="3" width="34.7109375" style="1" customWidth="1"/>
    <col min="4" max="5" width="11.28515625" style="1" bestFit="1" customWidth="1"/>
    <col min="6" max="6" width="11.28515625" style="16" bestFit="1" customWidth="1"/>
    <col min="7" max="12" width="11.42578125" style="1"/>
    <col min="13" max="13" width="15" style="1" bestFit="1" customWidth="1"/>
    <col min="14" max="16384" width="11.42578125" style="1"/>
  </cols>
  <sheetData>
    <row r="1" spans="2:13" x14ac:dyDescent="0.2">
      <c r="F1" s="23"/>
      <c r="J1" s="13"/>
      <c r="M1" s="15"/>
    </row>
    <row r="2" spans="2:13" ht="18" x14ac:dyDescent="0.2">
      <c r="B2" s="70" t="s">
        <v>193</v>
      </c>
      <c r="C2" s="70"/>
      <c r="D2" s="70"/>
      <c r="E2" s="70"/>
      <c r="F2" s="70"/>
      <c r="G2" s="70"/>
      <c r="H2" s="70"/>
      <c r="I2" s="70"/>
    </row>
    <row r="3" spans="2:13" ht="15" customHeight="1" x14ac:dyDescent="0.2">
      <c r="B3" s="64" t="s">
        <v>131</v>
      </c>
      <c r="C3" s="64"/>
      <c r="D3" s="64"/>
      <c r="E3" s="64"/>
      <c r="F3" s="64"/>
      <c r="G3" s="64"/>
      <c r="H3" s="64"/>
      <c r="I3" s="64"/>
    </row>
    <row r="4" spans="2:13" ht="22.5" x14ac:dyDescent="0.2">
      <c r="B4" s="68"/>
      <c r="C4" s="66" t="s">
        <v>0</v>
      </c>
      <c r="D4" s="30" t="s">
        <v>150</v>
      </c>
      <c r="E4" s="30" t="s">
        <v>187</v>
      </c>
      <c r="F4" s="43" t="s">
        <v>206</v>
      </c>
      <c r="G4" s="43" t="s">
        <v>225</v>
      </c>
      <c r="H4" s="43" t="s">
        <v>233</v>
      </c>
      <c r="I4" s="43" t="s">
        <v>241</v>
      </c>
    </row>
    <row r="5" spans="2:13" ht="34.5" thickBot="1" x14ac:dyDescent="0.25">
      <c r="B5" s="69"/>
      <c r="C5" s="67"/>
      <c r="D5" s="55" t="s">
        <v>152</v>
      </c>
      <c r="E5" s="55" t="s">
        <v>188</v>
      </c>
      <c r="F5" s="56" t="s">
        <v>217</v>
      </c>
      <c r="G5" s="56" t="s">
        <v>230</v>
      </c>
      <c r="H5" s="56" t="s">
        <v>238</v>
      </c>
      <c r="I5" s="56" t="s">
        <v>245</v>
      </c>
    </row>
    <row r="6" spans="2:13" x14ac:dyDescent="0.2">
      <c r="B6" s="34" t="s">
        <v>25</v>
      </c>
      <c r="C6" s="51" t="s">
        <v>26</v>
      </c>
      <c r="D6" s="35">
        <f t="shared" ref="D6:I6" si="0">+SUM(D7:D13)</f>
        <v>4627.303924833951</v>
      </c>
      <c r="E6" s="35">
        <f t="shared" si="0"/>
        <v>7551.2479484188916</v>
      </c>
      <c r="F6" s="35">
        <f t="shared" si="0"/>
        <v>11544.496223776283</v>
      </c>
      <c r="G6" s="35">
        <f t="shared" si="0"/>
        <v>7545.5188685213698</v>
      </c>
      <c r="H6" s="35">
        <f t="shared" si="0"/>
        <v>15066.821111751367</v>
      </c>
      <c r="I6" s="35">
        <f t="shared" si="0"/>
        <v>18600.560538415011</v>
      </c>
    </row>
    <row r="7" spans="2:13" x14ac:dyDescent="0.2">
      <c r="B7" s="32"/>
      <c r="C7" s="52" t="s">
        <v>153</v>
      </c>
      <c r="D7" s="33">
        <f t="shared" ref="D7:F13" si="1">+D47+D87</f>
        <v>147.47849325792004</v>
      </c>
      <c r="E7" s="33">
        <f t="shared" si="1"/>
        <v>276.60057844394004</v>
      </c>
      <c r="F7" s="33">
        <f t="shared" si="1"/>
        <v>328.59869834778004</v>
      </c>
      <c r="G7" s="33">
        <v>298.41679215402002</v>
      </c>
      <c r="H7" s="33">
        <v>329.21482514934996</v>
      </c>
      <c r="I7" s="33">
        <v>442.52185401797004</v>
      </c>
    </row>
    <row r="8" spans="2:13" x14ac:dyDescent="0.2">
      <c r="B8" s="32"/>
      <c r="C8" s="52" t="s">
        <v>209</v>
      </c>
      <c r="D8" s="33">
        <f t="shared" si="1"/>
        <v>1051.28326788765</v>
      </c>
      <c r="E8" s="33">
        <f t="shared" si="1"/>
        <v>881.75720065868597</v>
      </c>
      <c r="F8" s="33">
        <f t="shared" si="1"/>
        <v>1007.3669297840499</v>
      </c>
      <c r="G8" s="33">
        <v>893.70861003999062</v>
      </c>
      <c r="H8" s="33">
        <v>1182.5603014363503</v>
      </c>
      <c r="I8" s="33">
        <v>2549.275884691499</v>
      </c>
    </row>
    <row r="9" spans="2:13" x14ac:dyDescent="0.2">
      <c r="B9" s="32"/>
      <c r="C9" s="52" t="s">
        <v>154</v>
      </c>
      <c r="D9" s="33">
        <f t="shared" si="1"/>
        <v>3258.4969328464208</v>
      </c>
      <c r="E9" s="33">
        <f t="shared" si="1"/>
        <v>6316.8786947125254</v>
      </c>
      <c r="F9" s="33">
        <f t="shared" si="1"/>
        <v>10057.463002894203</v>
      </c>
      <c r="G9" s="33">
        <v>6161.3655096924795</v>
      </c>
      <c r="H9" s="33">
        <v>13350.838899244929</v>
      </c>
      <c r="I9" s="33">
        <v>15455.521904402514</v>
      </c>
    </row>
    <row r="10" spans="2:13" x14ac:dyDescent="0.2">
      <c r="B10" s="32"/>
      <c r="C10" s="52" t="s">
        <v>155</v>
      </c>
      <c r="D10" s="33">
        <f t="shared" si="1"/>
        <v>113.93818911542002</v>
      </c>
      <c r="E10" s="33">
        <f t="shared" si="1"/>
        <v>57.497018640739995</v>
      </c>
      <c r="F10" s="33">
        <f t="shared" si="1"/>
        <v>99.901435923139999</v>
      </c>
      <c r="G10" s="33">
        <v>89.371110745119992</v>
      </c>
      <c r="H10" s="33">
        <v>166.44465473123</v>
      </c>
      <c r="I10" s="33">
        <v>97.372738034990007</v>
      </c>
    </row>
    <row r="11" spans="2:13" x14ac:dyDescent="0.2">
      <c r="B11" s="32"/>
      <c r="C11" s="52" t="s">
        <v>156</v>
      </c>
      <c r="D11" s="33">
        <f t="shared" si="1"/>
        <v>0.192</v>
      </c>
      <c r="E11" s="33">
        <f t="shared" si="1"/>
        <v>0.16800000000000001</v>
      </c>
      <c r="F11" s="33">
        <f t="shared" si="1"/>
        <v>2.2577934009400003</v>
      </c>
      <c r="G11" s="33">
        <v>73.609209441880012</v>
      </c>
      <c r="H11" s="33">
        <v>0.59562180600000003</v>
      </c>
      <c r="I11" s="33">
        <v>4.0283646500699994</v>
      </c>
    </row>
    <row r="12" spans="2:13" x14ac:dyDescent="0.2">
      <c r="B12" s="32"/>
      <c r="C12" s="52" t="s">
        <v>157</v>
      </c>
      <c r="D12" s="33">
        <f t="shared" si="1"/>
        <v>29.488830424779998</v>
      </c>
      <c r="E12" s="33">
        <f t="shared" si="1"/>
        <v>17.386991284</v>
      </c>
      <c r="F12" s="33">
        <f t="shared" si="1"/>
        <v>47.321284323</v>
      </c>
      <c r="G12" s="33">
        <v>26.427112784999998</v>
      </c>
      <c r="H12" s="33">
        <v>36.28476508</v>
      </c>
      <c r="I12" s="33">
        <v>42.80894424681</v>
      </c>
    </row>
    <row r="13" spans="2:13" x14ac:dyDescent="0.2">
      <c r="B13" s="32"/>
      <c r="C13" s="52" t="s">
        <v>158</v>
      </c>
      <c r="D13" s="33">
        <f t="shared" si="1"/>
        <v>26.426211301760002</v>
      </c>
      <c r="E13" s="33">
        <f t="shared" si="1"/>
        <v>0.95946467899999999</v>
      </c>
      <c r="F13" s="33">
        <f t="shared" si="1"/>
        <v>1.5870791031700002</v>
      </c>
      <c r="G13" s="33">
        <v>2.6205236628800002</v>
      </c>
      <c r="H13" s="33">
        <v>0.88204430350999996</v>
      </c>
      <c r="I13" s="33">
        <v>9.0308483711599994</v>
      </c>
    </row>
    <row r="14" spans="2:13" x14ac:dyDescent="0.2">
      <c r="B14" s="34" t="s">
        <v>31</v>
      </c>
      <c r="C14" s="51" t="s">
        <v>32</v>
      </c>
      <c r="D14" s="35">
        <f t="shared" ref="D14:I14" si="2">+D15+D19</f>
        <v>10540.626057864871</v>
      </c>
      <c r="E14" s="35">
        <f t="shared" si="2"/>
        <v>43.453480172180001</v>
      </c>
      <c r="F14" s="35">
        <f t="shared" si="2"/>
        <v>7945.40784142353</v>
      </c>
      <c r="G14" s="35">
        <f t="shared" si="2"/>
        <v>5056.7763577372907</v>
      </c>
      <c r="H14" s="35">
        <f t="shared" si="2"/>
        <v>1864.2728503741</v>
      </c>
      <c r="I14" s="35">
        <f t="shared" si="2"/>
        <v>145.20083541194001</v>
      </c>
    </row>
    <row r="15" spans="2:13" s="6" customFormat="1" x14ac:dyDescent="0.2">
      <c r="B15" s="34"/>
      <c r="C15" s="51" t="s">
        <v>33</v>
      </c>
      <c r="D15" s="35">
        <f t="shared" ref="D15:I15" si="3">+SUM(D16:D18)</f>
        <v>1535.0474419589702</v>
      </c>
      <c r="E15" s="35">
        <f t="shared" si="3"/>
        <v>1.0005588009099999</v>
      </c>
      <c r="F15" s="35">
        <f t="shared" si="3"/>
        <v>0.38718090927999999</v>
      </c>
      <c r="G15" s="35">
        <f t="shared" si="3"/>
        <v>0.80410000000000004</v>
      </c>
      <c r="H15" s="35">
        <f t="shared" si="3"/>
        <v>1159.8215783599801</v>
      </c>
      <c r="I15" s="35">
        <f t="shared" si="3"/>
        <v>1.12567207251</v>
      </c>
    </row>
    <row r="16" spans="2:13" x14ac:dyDescent="0.2">
      <c r="B16" s="31"/>
      <c r="C16" s="52" t="s">
        <v>159</v>
      </c>
      <c r="D16" s="33">
        <f t="shared" ref="D16:F18" si="4">+D56+D96</f>
        <v>101.29755042178999</v>
      </c>
      <c r="E16" s="33">
        <f t="shared" si="4"/>
        <v>0</v>
      </c>
      <c r="F16" s="33">
        <f t="shared" si="4"/>
        <v>0</v>
      </c>
      <c r="G16" s="33">
        <f t="shared" ref="G16" si="5">+G56+G96</f>
        <v>0</v>
      </c>
      <c r="H16" s="33">
        <v>57.221347809610002</v>
      </c>
      <c r="I16" s="33">
        <v>0</v>
      </c>
    </row>
    <row r="17" spans="2:9" x14ac:dyDescent="0.2">
      <c r="B17" s="31"/>
      <c r="C17" s="52" t="s">
        <v>160</v>
      </c>
      <c r="D17" s="33">
        <f t="shared" si="4"/>
        <v>1432.9601321922303</v>
      </c>
      <c r="E17" s="33">
        <f t="shared" si="4"/>
        <v>0</v>
      </c>
      <c r="F17" s="33">
        <f t="shared" si="4"/>
        <v>0</v>
      </c>
      <c r="G17" s="33">
        <f t="shared" ref="G17" si="6">+G57+G97</f>
        <v>0</v>
      </c>
      <c r="H17" s="33">
        <v>1097.6153244995701</v>
      </c>
      <c r="I17" s="33">
        <v>0</v>
      </c>
    </row>
    <row r="18" spans="2:9" x14ac:dyDescent="0.2">
      <c r="B18" s="31"/>
      <c r="C18" s="52" t="s">
        <v>161</v>
      </c>
      <c r="D18" s="33">
        <f t="shared" si="4"/>
        <v>0.78975934495</v>
      </c>
      <c r="E18" s="33">
        <f t="shared" si="4"/>
        <v>1.0005588009099999</v>
      </c>
      <c r="F18" s="33">
        <f t="shared" si="4"/>
        <v>0.38718090927999999</v>
      </c>
      <c r="G18" s="33">
        <v>0.80410000000000004</v>
      </c>
      <c r="H18" s="33">
        <v>4.9849060508000003</v>
      </c>
      <c r="I18" s="33">
        <v>1.12567207251</v>
      </c>
    </row>
    <row r="19" spans="2:9" s="6" customFormat="1" x14ac:dyDescent="0.2">
      <c r="B19" s="34"/>
      <c r="C19" s="51" t="s">
        <v>36</v>
      </c>
      <c r="D19" s="35">
        <f t="shared" ref="D19:I19" si="7">+SUM(D20:D23)</f>
        <v>9005.5786159059007</v>
      </c>
      <c r="E19" s="35">
        <f t="shared" si="7"/>
        <v>42.452921371270001</v>
      </c>
      <c r="F19" s="35">
        <f t="shared" si="7"/>
        <v>7945.0206605142503</v>
      </c>
      <c r="G19" s="35">
        <f t="shared" si="7"/>
        <v>5055.9722577372904</v>
      </c>
      <c r="H19" s="35">
        <f t="shared" si="7"/>
        <v>704.45127201412004</v>
      </c>
      <c r="I19" s="35">
        <f t="shared" si="7"/>
        <v>144.07516333942999</v>
      </c>
    </row>
    <row r="20" spans="2:9" x14ac:dyDescent="0.2">
      <c r="B20" s="31"/>
      <c r="C20" s="52" t="s">
        <v>159</v>
      </c>
      <c r="D20" s="33">
        <f t="shared" ref="D20:F24" si="8">+D60+D100</f>
        <v>7547.348</v>
      </c>
      <c r="E20" s="33">
        <f t="shared" si="8"/>
        <v>6.4162979392600006</v>
      </c>
      <c r="F20" s="33">
        <f t="shared" si="8"/>
        <v>7464.8897396032598</v>
      </c>
      <c r="G20" s="33">
        <v>5006.8</v>
      </c>
      <c r="H20" s="33">
        <v>651.50241160012001</v>
      </c>
      <c r="I20" s="33">
        <v>84.209054617109985</v>
      </c>
    </row>
    <row r="21" spans="2:9" x14ac:dyDescent="0.2">
      <c r="B21" s="31"/>
      <c r="C21" s="52" t="s">
        <v>160</v>
      </c>
      <c r="D21" s="33">
        <f t="shared" si="8"/>
        <v>1457.0202968399001</v>
      </c>
      <c r="E21" s="33">
        <f t="shared" si="8"/>
        <v>0.22984615901</v>
      </c>
      <c r="F21" s="33">
        <f t="shared" si="8"/>
        <v>444.56041877009005</v>
      </c>
      <c r="G21" s="33">
        <v>0.02</v>
      </c>
      <c r="H21" s="33">
        <v>1.5473409859999999E-2</v>
      </c>
      <c r="I21" s="33">
        <v>1.146366282E-2</v>
      </c>
    </row>
    <row r="22" spans="2:9" x14ac:dyDescent="0.2">
      <c r="B22" s="31"/>
      <c r="C22" s="52" t="s">
        <v>161</v>
      </c>
      <c r="D22" s="33">
        <f t="shared" si="8"/>
        <v>1.2103190660000001</v>
      </c>
      <c r="E22" s="33">
        <f t="shared" si="8"/>
        <v>35.806777273000002</v>
      </c>
      <c r="F22" s="33">
        <f t="shared" si="8"/>
        <v>35.570502140900004</v>
      </c>
      <c r="G22" s="33">
        <v>49.15225773729</v>
      </c>
      <c r="H22" s="33">
        <v>52.890338472010001</v>
      </c>
      <c r="I22" s="33">
        <v>51.785555389499997</v>
      </c>
    </row>
    <row r="23" spans="2:9" x14ac:dyDescent="0.2">
      <c r="B23" s="31"/>
      <c r="C23" s="52" t="s">
        <v>162</v>
      </c>
      <c r="D23" s="33">
        <f t="shared" si="8"/>
        <v>0</v>
      </c>
      <c r="E23" s="33">
        <f t="shared" si="8"/>
        <v>0</v>
      </c>
      <c r="F23" s="33">
        <f t="shared" si="8"/>
        <v>0</v>
      </c>
      <c r="G23" s="33">
        <f t="shared" ref="G23" si="9">+G63+G103</f>
        <v>0</v>
      </c>
      <c r="H23" s="33">
        <v>4.3048532130000004E-2</v>
      </c>
      <c r="I23" s="33">
        <v>8.0690896700000003</v>
      </c>
    </row>
    <row r="24" spans="2:9" x14ac:dyDescent="0.2">
      <c r="B24" s="34" t="s">
        <v>37</v>
      </c>
      <c r="C24" s="51" t="s">
        <v>210</v>
      </c>
      <c r="D24" s="35">
        <f t="shared" si="8"/>
        <v>7081.7160672544514</v>
      </c>
      <c r="E24" s="35">
        <f t="shared" si="8"/>
        <v>7923.584664567662</v>
      </c>
      <c r="F24" s="35">
        <f t="shared" si="8"/>
        <v>6457.2611503109893</v>
      </c>
      <c r="G24" s="35">
        <v>9655.2631607845742</v>
      </c>
      <c r="H24" s="35">
        <v>10534.722207108551</v>
      </c>
      <c r="I24" s="35">
        <v>15120.666046672517</v>
      </c>
    </row>
    <row r="25" spans="2:9" x14ac:dyDescent="0.2">
      <c r="B25" s="36" t="s">
        <v>38</v>
      </c>
      <c r="C25" s="53" t="s">
        <v>41</v>
      </c>
      <c r="D25" s="37">
        <f t="shared" ref="D25:I25" si="10">+D6+D24</f>
        <v>11709.019992088402</v>
      </c>
      <c r="E25" s="37">
        <f t="shared" si="10"/>
        <v>15474.832612986553</v>
      </c>
      <c r="F25" s="37">
        <f t="shared" si="10"/>
        <v>18001.757374087272</v>
      </c>
      <c r="G25" s="37">
        <f t="shared" si="10"/>
        <v>17200.782029305945</v>
      </c>
      <c r="H25" s="37">
        <f t="shared" si="10"/>
        <v>25601.54331885992</v>
      </c>
      <c r="I25" s="37">
        <f t="shared" si="10"/>
        <v>33721.226585087526</v>
      </c>
    </row>
    <row r="26" spans="2:9" x14ac:dyDescent="0.2">
      <c r="B26" s="40" t="s">
        <v>40</v>
      </c>
      <c r="C26" s="54" t="s">
        <v>39</v>
      </c>
      <c r="D26" s="41">
        <f t="shared" ref="D26:I26" si="11">+D6+D14+D24</f>
        <v>22249.646049953273</v>
      </c>
      <c r="E26" s="41">
        <f t="shared" si="11"/>
        <v>15518.286093158735</v>
      </c>
      <c r="F26" s="41">
        <f t="shared" si="11"/>
        <v>25947.165215510802</v>
      </c>
      <c r="G26" s="41">
        <f t="shared" si="11"/>
        <v>22257.558387043235</v>
      </c>
      <c r="H26" s="41">
        <f t="shared" si="11"/>
        <v>27465.816169234015</v>
      </c>
      <c r="I26" s="41">
        <f t="shared" si="11"/>
        <v>33866.427420499465</v>
      </c>
    </row>
    <row r="27" spans="2:9" x14ac:dyDescent="0.2">
      <c r="B27" s="36" t="s">
        <v>42</v>
      </c>
      <c r="C27" s="53" t="s">
        <v>43</v>
      </c>
      <c r="D27" s="37">
        <f>+'Rezago Presupuestal 19-24'!D27</f>
        <v>233260.2202794895</v>
      </c>
      <c r="E27" s="37">
        <f>+'Rezago Presupuestal 19-24'!E27</f>
        <v>250411.22344978841</v>
      </c>
      <c r="F27" s="37">
        <f>+'Rezago Presupuestal 19-24'!F27</f>
        <v>309220.42963039398</v>
      </c>
      <c r="G27" s="37">
        <v>343976.12964914099</v>
      </c>
      <c r="H27" s="37">
        <f>+'Rezago Presupuestal 19-24'!H27</f>
        <v>352658.673641845</v>
      </c>
      <c r="I27" s="37">
        <f>+'Rezago Presupuestal 19-24'!I27</f>
        <v>423172.67093595403</v>
      </c>
    </row>
    <row r="28" spans="2:9" x14ac:dyDescent="0.2">
      <c r="B28" s="40" t="s">
        <v>44</v>
      </c>
      <c r="C28" s="54" t="s">
        <v>45</v>
      </c>
      <c r="D28" s="41">
        <f>+'Rezago Presupuestal 19-24'!D28</f>
        <v>185330.2320640455</v>
      </c>
      <c r="E28" s="41">
        <f>+'Rezago Presupuestal 19-24'!E28</f>
        <v>198476.4097883444</v>
      </c>
      <c r="F28" s="41">
        <f>+'Rezago Presupuestal 19-24'!F28</f>
        <v>255606.72869314201</v>
      </c>
      <c r="G28" s="41">
        <v>273456.41423662897</v>
      </c>
      <c r="H28" s="41">
        <f>+'Rezago Presupuestal 19-24'!H28</f>
        <v>280994.09404417599</v>
      </c>
      <c r="I28" s="41">
        <f>+'Rezago Presupuestal 19-24'!I28</f>
        <v>344674.67200165801</v>
      </c>
    </row>
    <row r="29" spans="2:9" x14ac:dyDescent="0.2">
      <c r="B29" s="36" t="s">
        <v>46</v>
      </c>
      <c r="C29" s="53" t="s">
        <v>119</v>
      </c>
      <c r="D29" s="39">
        <f t="shared" ref="D29:I29" si="12">+D26/D27*100</f>
        <v>9.5385514183661595</v>
      </c>
      <c r="E29" s="39">
        <f t="shared" si="12"/>
        <v>6.1971208316349324</v>
      </c>
      <c r="F29" s="39">
        <f t="shared" si="12"/>
        <v>8.3911548944308159</v>
      </c>
      <c r="G29" s="39">
        <f t="shared" si="12"/>
        <v>6.4706694646940068</v>
      </c>
      <c r="H29" s="39">
        <f t="shared" si="12"/>
        <v>7.7882151275620952</v>
      </c>
      <c r="I29" s="39">
        <f t="shared" si="12"/>
        <v>8.0029807561994133</v>
      </c>
    </row>
    <row r="30" spans="2:9" x14ac:dyDescent="0.2">
      <c r="B30" s="40" t="s">
        <v>48</v>
      </c>
      <c r="C30" s="54" t="s">
        <v>133</v>
      </c>
      <c r="D30" s="42">
        <f t="shared" ref="D30:I30" si="13">+D25/D28*100</f>
        <v>6.3179222632398462</v>
      </c>
      <c r="E30" s="42">
        <f t="shared" si="13"/>
        <v>7.7968120390171007</v>
      </c>
      <c r="F30" s="42">
        <f t="shared" si="13"/>
        <v>7.0427556684935837</v>
      </c>
      <c r="G30" s="42">
        <f t="shared" si="13"/>
        <v>6.290136611833745</v>
      </c>
      <c r="H30" s="42">
        <f t="shared" si="13"/>
        <v>9.1110610014582782</v>
      </c>
      <c r="I30" s="42">
        <f t="shared" si="13"/>
        <v>9.7834942118767909</v>
      </c>
    </row>
    <row r="31" spans="2:9" s="49" customFormat="1" x14ac:dyDescent="0.2">
      <c r="B31" s="29"/>
      <c r="C31" s="29"/>
      <c r="D31" s="48"/>
      <c r="E31" s="48"/>
      <c r="F31" s="48"/>
      <c r="G31" s="48"/>
      <c r="H31" s="48"/>
      <c r="I31" s="48"/>
    </row>
    <row r="32" spans="2:9" s="49" customFormat="1" x14ac:dyDescent="0.2">
      <c r="B32" s="29" t="str">
        <f>'Rezago Presupuestal 19-24'!B32</f>
        <v>Fuente: Dirección General del Presupuesto Público Nacional - Subdirección de Análisis y Consolidación Presupuestal</v>
      </c>
      <c r="C32" s="29"/>
      <c r="D32" s="48"/>
      <c r="E32" s="48"/>
      <c r="F32" s="48"/>
      <c r="G32" s="48"/>
      <c r="H32" s="48"/>
    </row>
    <row r="33" spans="2:9" s="9" customFormat="1" x14ac:dyDescent="0.2">
      <c r="B33" s="10"/>
      <c r="F33" s="24"/>
    </row>
    <row r="34" spans="2:9" s="9" customFormat="1" x14ac:dyDescent="0.2">
      <c r="F34" s="24"/>
    </row>
    <row r="35" spans="2:9" s="9" customFormat="1" x14ac:dyDescent="0.2">
      <c r="F35" s="24"/>
    </row>
    <row r="36" spans="2:9" s="9" customFormat="1" x14ac:dyDescent="0.2">
      <c r="F36" s="24"/>
    </row>
    <row r="37" spans="2:9" s="9" customFormat="1" x14ac:dyDescent="0.2">
      <c r="F37" s="24"/>
    </row>
    <row r="38" spans="2:9" s="20" customFormat="1" ht="12" thickBot="1" x14ac:dyDescent="0.25">
      <c r="F38" s="25"/>
    </row>
    <row r="39" spans="2:9" s="9" customFormat="1" x14ac:dyDescent="0.2">
      <c r="F39" s="24"/>
    </row>
    <row r="40" spans="2:9" s="9" customFormat="1" x14ac:dyDescent="0.2">
      <c r="F40" s="24"/>
    </row>
    <row r="41" spans="2:9" s="9" customFormat="1" x14ac:dyDescent="0.2">
      <c r="F41" s="24"/>
    </row>
    <row r="42" spans="2:9" ht="17.25" customHeight="1" x14ac:dyDescent="0.2">
      <c r="B42" s="65" t="s">
        <v>213</v>
      </c>
      <c r="C42" s="65"/>
      <c r="D42" s="65"/>
      <c r="E42" s="65"/>
      <c r="F42" s="65"/>
      <c r="G42" s="65"/>
      <c r="H42" s="65"/>
      <c r="I42" s="65"/>
    </row>
    <row r="43" spans="2:9" ht="11.25" customHeight="1" x14ac:dyDescent="0.2">
      <c r="B43" s="64" t="s">
        <v>131</v>
      </c>
      <c r="C43" s="64"/>
      <c r="D43" s="64"/>
      <c r="E43" s="64"/>
      <c r="F43" s="64"/>
      <c r="G43" s="64"/>
      <c r="H43" s="64"/>
      <c r="I43" s="64"/>
    </row>
    <row r="44" spans="2:9" ht="22.5" x14ac:dyDescent="0.2">
      <c r="B44" s="68"/>
      <c r="C44" s="66" t="s">
        <v>0</v>
      </c>
      <c r="D44" s="30" t="s">
        <v>150</v>
      </c>
      <c r="E44" s="30" t="s">
        <v>187</v>
      </c>
      <c r="F44" s="43" t="s">
        <v>206</v>
      </c>
      <c r="G44" s="43" t="s">
        <v>225</v>
      </c>
      <c r="H44" s="43" t="s">
        <v>233</v>
      </c>
      <c r="I44" s="43" t="s">
        <v>241</v>
      </c>
    </row>
    <row r="45" spans="2:9" ht="34.5" thickBot="1" x14ac:dyDescent="0.25">
      <c r="B45" s="69"/>
      <c r="C45" s="67"/>
      <c r="D45" s="55" t="s">
        <v>152</v>
      </c>
      <c r="E45" s="55" t="s">
        <v>188</v>
      </c>
      <c r="F45" s="56" t="s">
        <v>217</v>
      </c>
      <c r="G45" s="56" t="s">
        <v>230</v>
      </c>
      <c r="H45" s="56" t="s">
        <v>238</v>
      </c>
      <c r="I45" s="56" t="s">
        <v>245</v>
      </c>
    </row>
    <row r="46" spans="2:9" ht="11.25" customHeight="1" x14ac:dyDescent="0.2">
      <c r="B46" s="34" t="s">
        <v>25</v>
      </c>
      <c r="C46" s="51" t="s">
        <v>26</v>
      </c>
      <c r="D46" s="35">
        <f t="shared" ref="D46:I46" si="14">+SUM(D47:D53)</f>
        <v>4470.5939510570506</v>
      </c>
      <c r="E46" s="35">
        <f t="shared" si="14"/>
        <v>7461.5022400293419</v>
      </c>
      <c r="F46" s="35">
        <f t="shared" si="14"/>
        <v>11352.425350600031</v>
      </c>
      <c r="G46" s="35">
        <f t="shared" si="14"/>
        <v>7377.4966360458902</v>
      </c>
      <c r="H46" s="35">
        <f t="shared" si="14"/>
        <v>14829.058811730467</v>
      </c>
      <c r="I46" s="35">
        <f t="shared" si="14"/>
        <v>18287.646053466065</v>
      </c>
    </row>
    <row r="47" spans="2:9" ht="11.25" customHeight="1" x14ac:dyDescent="0.2">
      <c r="B47" s="32"/>
      <c r="C47" s="52" t="s">
        <v>153</v>
      </c>
      <c r="D47" s="33">
        <v>147.38552283992004</v>
      </c>
      <c r="E47" s="33">
        <v>274.95480433394005</v>
      </c>
      <c r="F47" s="33">
        <v>328.34942332678003</v>
      </c>
      <c r="G47" s="33">
        <v>297.07349261002003</v>
      </c>
      <c r="H47" s="33">
        <v>328.66215218802</v>
      </c>
      <c r="I47" s="33">
        <v>442.23138851251002</v>
      </c>
    </row>
    <row r="48" spans="2:9" ht="11.25" customHeight="1" x14ac:dyDescent="0.2">
      <c r="B48" s="32"/>
      <c r="C48" s="52" t="s">
        <v>209</v>
      </c>
      <c r="D48" s="33">
        <v>1020.22871846654</v>
      </c>
      <c r="E48" s="33">
        <v>857.59206863420593</v>
      </c>
      <c r="F48" s="33">
        <v>927.98803162157992</v>
      </c>
      <c r="G48" s="33">
        <v>853.8251601176006</v>
      </c>
      <c r="H48" s="33">
        <v>1138.5689786578298</v>
      </c>
      <c r="I48" s="33">
        <v>2462.2028764471393</v>
      </c>
    </row>
    <row r="49" spans="2:9" ht="11.25" customHeight="1" x14ac:dyDescent="0.2">
      <c r="B49" s="32"/>
      <c r="C49" s="52" t="s">
        <v>154</v>
      </c>
      <c r="D49" s="33">
        <v>3234.0501739782108</v>
      </c>
      <c r="E49" s="33">
        <v>6297.652697393175</v>
      </c>
      <c r="F49" s="33">
        <v>10037.108137131292</v>
      </c>
      <c r="G49" s="33">
        <v>6118.1405338163395</v>
      </c>
      <c r="H49" s="33">
        <v>13322.704306021556</v>
      </c>
      <c r="I49" s="33">
        <v>15328.201794428946</v>
      </c>
    </row>
    <row r="50" spans="2:9" ht="11.25" customHeight="1" x14ac:dyDescent="0.2">
      <c r="B50" s="32"/>
      <c r="C50" s="52" t="s">
        <v>155</v>
      </c>
      <c r="D50" s="33">
        <v>13.082166685380001</v>
      </c>
      <c r="E50" s="33">
        <v>13.14010891102</v>
      </c>
      <c r="F50" s="33">
        <v>10.287740490710002</v>
      </c>
      <c r="G50" s="33">
        <v>8.0866227871900005</v>
      </c>
      <c r="H50" s="33">
        <v>2.6450764255500001</v>
      </c>
      <c r="I50" s="33">
        <v>3.1810906685</v>
      </c>
    </row>
    <row r="51" spans="2:9" ht="11.25" customHeight="1" x14ac:dyDescent="0.2">
      <c r="B51" s="32"/>
      <c r="C51" s="52" t="s">
        <v>156</v>
      </c>
      <c r="D51" s="33">
        <v>0</v>
      </c>
      <c r="E51" s="33">
        <v>0</v>
      </c>
      <c r="F51" s="33">
        <v>0</v>
      </c>
      <c r="G51" s="33">
        <v>71.333566757859998</v>
      </c>
      <c r="H51" s="33">
        <v>0</v>
      </c>
      <c r="I51" s="33">
        <v>0</v>
      </c>
    </row>
    <row r="52" spans="2:9" ht="11.25" customHeight="1" x14ac:dyDescent="0.2">
      <c r="B52" s="32"/>
      <c r="C52" s="52" t="s">
        <v>157</v>
      </c>
      <c r="D52" s="33">
        <v>29.488830424779998</v>
      </c>
      <c r="E52" s="33">
        <v>17.386991284</v>
      </c>
      <c r="F52" s="33">
        <v>47.267375713</v>
      </c>
      <c r="G52" s="33">
        <v>26.419652216999999</v>
      </c>
      <c r="H52" s="33">
        <v>35.623446688999998</v>
      </c>
      <c r="I52" s="33">
        <v>42.80894424681</v>
      </c>
    </row>
    <row r="53" spans="2:9" ht="11.25" customHeight="1" x14ac:dyDescent="0.2">
      <c r="B53" s="32"/>
      <c r="C53" s="52" t="s">
        <v>158</v>
      </c>
      <c r="D53" s="33">
        <v>26.358538662220003</v>
      </c>
      <c r="E53" s="33">
        <v>0.77556947300000001</v>
      </c>
      <c r="F53" s="33">
        <v>1.4246423166700002</v>
      </c>
      <c r="G53" s="33">
        <v>2.61760773988</v>
      </c>
      <c r="H53" s="33">
        <v>0.85485174851000001</v>
      </c>
      <c r="I53" s="33">
        <v>9.0199591621599993</v>
      </c>
    </row>
    <row r="54" spans="2:9" ht="11.25" customHeight="1" x14ac:dyDescent="0.2">
      <c r="B54" s="34" t="s">
        <v>31</v>
      </c>
      <c r="C54" s="51" t="s">
        <v>32</v>
      </c>
      <c r="D54" s="35">
        <f t="shared" ref="D54:I54" si="15">+D55+D59</f>
        <v>10540.597200572871</v>
      </c>
      <c r="E54" s="35">
        <f t="shared" si="15"/>
        <v>43.453480172180001</v>
      </c>
      <c r="F54" s="35">
        <f t="shared" si="15"/>
        <v>7945.40784142353</v>
      </c>
      <c r="G54" s="35">
        <f t="shared" si="15"/>
        <v>5056.7763577372907</v>
      </c>
      <c r="H54" s="35">
        <f t="shared" si="15"/>
        <v>1864.2728503741</v>
      </c>
      <c r="I54" s="35">
        <f t="shared" si="15"/>
        <v>145.20083541194001</v>
      </c>
    </row>
    <row r="55" spans="2:9" ht="11.25" customHeight="1" x14ac:dyDescent="0.2">
      <c r="B55" s="34"/>
      <c r="C55" s="51" t="s">
        <v>33</v>
      </c>
      <c r="D55" s="35">
        <f t="shared" ref="D55:I55" si="16">+SUM(D56:D58)</f>
        <v>1535.0474419589702</v>
      </c>
      <c r="E55" s="35">
        <f t="shared" si="16"/>
        <v>1.0005588009099999</v>
      </c>
      <c r="F55" s="35">
        <f t="shared" si="16"/>
        <v>0.38718090927999999</v>
      </c>
      <c r="G55" s="35">
        <f t="shared" si="16"/>
        <v>0.80410000000000004</v>
      </c>
      <c r="H55" s="35">
        <f t="shared" si="16"/>
        <v>1159.8215783599801</v>
      </c>
      <c r="I55" s="35">
        <f t="shared" si="16"/>
        <v>1.12567207251</v>
      </c>
    </row>
    <row r="56" spans="2:9" ht="11.25" customHeight="1" x14ac:dyDescent="0.2">
      <c r="B56" s="31"/>
      <c r="C56" s="52" t="s">
        <v>159</v>
      </c>
      <c r="D56" s="33">
        <v>101.29755042178999</v>
      </c>
      <c r="E56" s="33">
        <v>0</v>
      </c>
      <c r="F56" s="33">
        <v>0</v>
      </c>
      <c r="G56" s="33">
        <v>0</v>
      </c>
      <c r="H56" s="33">
        <v>57.221347809610002</v>
      </c>
      <c r="I56" s="33">
        <v>0</v>
      </c>
    </row>
    <row r="57" spans="2:9" ht="11.25" customHeight="1" x14ac:dyDescent="0.2">
      <c r="B57" s="31"/>
      <c r="C57" s="52" t="s">
        <v>160</v>
      </c>
      <c r="D57" s="33">
        <v>1432.9601321922303</v>
      </c>
      <c r="E57" s="33">
        <v>0</v>
      </c>
      <c r="F57" s="33">
        <v>0</v>
      </c>
      <c r="G57" s="33">
        <v>0</v>
      </c>
      <c r="H57" s="33">
        <v>1097.6153244995701</v>
      </c>
      <c r="I57" s="33">
        <v>0</v>
      </c>
    </row>
    <row r="58" spans="2:9" ht="11.25" customHeight="1" x14ac:dyDescent="0.2">
      <c r="B58" s="31"/>
      <c r="C58" s="52" t="s">
        <v>222</v>
      </c>
      <c r="D58" s="33">
        <v>0.78975934495</v>
      </c>
      <c r="E58" s="33">
        <v>1.0005588009099999</v>
      </c>
      <c r="F58" s="33">
        <v>0.38718090927999999</v>
      </c>
      <c r="G58" s="33">
        <v>0.80410000000000004</v>
      </c>
      <c r="H58" s="33">
        <v>4.9849060508000003</v>
      </c>
      <c r="I58" s="33">
        <v>1.12567207251</v>
      </c>
    </row>
    <row r="59" spans="2:9" ht="11.25" customHeight="1" x14ac:dyDescent="0.2">
      <c r="B59" s="34"/>
      <c r="C59" s="51" t="s">
        <v>36</v>
      </c>
      <c r="D59" s="35">
        <f t="shared" ref="D59:I59" si="17">+SUM(D60:D63)</f>
        <v>9005.5497586139008</v>
      </c>
      <c r="E59" s="35">
        <f t="shared" si="17"/>
        <v>42.452921371270001</v>
      </c>
      <c r="F59" s="35">
        <f t="shared" si="17"/>
        <v>7945.0206605142503</v>
      </c>
      <c r="G59" s="35">
        <f t="shared" si="17"/>
        <v>5055.9722577372904</v>
      </c>
      <c r="H59" s="35">
        <f t="shared" si="17"/>
        <v>704.45127201412004</v>
      </c>
      <c r="I59" s="35">
        <f t="shared" si="17"/>
        <v>144.07516333942999</v>
      </c>
    </row>
    <row r="60" spans="2:9" ht="11.25" customHeight="1" x14ac:dyDescent="0.2">
      <c r="B60" s="31"/>
      <c r="C60" s="52" t="s">
        <v>159</v>
      </c>
      <c r="D60" s="33">
        <v>7547.348</v>
      </c>
      <c r="E60" s="33">
        <v>6.4162979392600006</v>
      </c>
      <c r="F60" s="33">
        <v>7464.8897396032598</v>
      </c>
      <c r="G60" s="33">
        <v>5006.8</v>
      </c>
      <c r="H60" s="33">
        <v>651.50241160012001</v>
      </c>
      <c r="I60" s="33">
        <v>84.209054617109985</v>
      </c>
    </row>
    <row r="61" spans="2:9" ht="11.25" customHeight="1" x14ac:dyDescent="0.2">
      <c r="B61" s="31"/>
      <c r="C61" s="52" t="s">
        <v>160</v>
      </c>
      <c r="D61" s="33">
        <v>1456.9914395479</v>
      </c>
      <c r="E61" s="33">
        <v>0.22984615901</v>
      </c>
      <c r="F61" s="33">
        <v>444.56041877009005</v>
      </c>
      <c r="G61" s="33">
        <v>0.02</v>
      </c>
      <c r="H61" s="33">
        <v>1.5473409859999999E-2</v>
      </c>
      <c r="I61" s="33">
        <v>1.146366282E-2</v>
      </c>
    </row>
    <row r="62" spans="2:9" ht="11.25" customHeight="1" x14ac:dyDescent="0.2">
      <c r="B62" s="31"/>
      <c r="C62" s="52" t="s">
        <v>161</v>
      </c>
      <c r="D62" s="33">
        <v>1.2103190660000001</v>
      </c>
      <c r="E62" s="33">
        <v>35.806777273000002</v>
      </c>
      <c r="F62" s="33">
        <v>35.570502140900004</v>
      </c>
      <c r="G62" s="33">
        <v>49.15225773729</v>
      </c>
      <c r="H62" s="33">
        <v>52.890338472010001</v>
      </c>
      <c r="I62" s="33">
        <v>51.785555389499997</v>
      </c>
    </row>
    <row r="63" spans="2:9" ht="11.25" customHeight="1" x14ac:dyDescent="0.2">
      <c r="B63" s="31"/>
      <c r="C63" s="52" t="s">
        <v>162</v>
      </c>
      <c r="D63" s="33">
        <v>0</v>
      </c>
      <c r="E63" s="33">
        <v>0</v>
      </c>
      <c r="F63" s="33">
        <v>0</v>
      </c>
      <c r="G63" s="33">
        <v>0</v>
      </c>
      <c r="H63" s="33">
        <v>4.3048532130000004E-2</v>
      </c>
      <c r="I63" s="33">
        <v>8.0690896700000003</v>
      </c>
    </row>
    <row r="64" spans="2:9" ht="11.25" customHeight="1" x14ac:dyDescent="0.2">
      <c r="B64" s="34" t="s">
        <v>37</v>
      </c>
      <c r="C64" s="51" t="s">
        <v>210</v>
      </c>
      <c r="D64" s="35">
        <v>6437.5846097325011</v>
      </c>
      <c r="E64" s="35">
        <v>6932.6279830233516</v>
      </c>
      <c r="F64" s="35">
        <v>5423.1102979052885</v>
      </c>
      <c r="G64" s="35">
        <v>8442.1045763506772</v>
      </c>
      <c r="H64" s="35">
        <v>9193.7152483800728</v>
      </c>
      <c r="I64" s="35">
        <v>13796.958227476231</v>
      </c>
    </row>
    <row r="65" spans="1:9" x14ac:dyDescent="0.2">
      <c r="B65" s="36" t="s">
        <v>38</v>
      </c>
      <c r="C65" s="53" t="s">
        <v>41</v>
      </c>
      <c r="D65" s="37">
        <f t="shared" ref="D65:I65" si="18">+D46+D64</f>
        <v>10908.178560789551</v>
      </c>
      <c r="E65" s="37">
        <f t="shared" si="18"/>
        <v>14394.130223052693</v>
      </c>
      <c r="F65" s="37">
        <f t="shared" si="18"/>
        <v>16775.53564850532</v>
      </c>
      <c r="G65" s="37">
        <f t="shared" si="18"/>
        <v>15819.601212396567</v>
      </c>
      <c r="H65" s="37">
        <f t="shared" si="18"/>
        <v>24022.77406011054</v>
      </c>
      <c r="I65" s="37">
        <f t="shared" si="18"/>
        <v>32084.604280942294</v>
      </c>
    </row>
    <row r="66" spans="1:9" x14ac:dyDescent="0.2">
      <c r="B66" s="40" t="s">
        <v>40</v>
      </c>
      <c r="C66" s="54" t="s">
        <v>39</v>
      </c>
      <c r="D66" s="41">
        <f t="shared" ref="D66:I66" si="19">+D46+D54+D64</f>
        <v>21448.775761362424</v>
      </c>
      <c r="E66" s="41">
        <f t="shared" si="19"/>
        <v>14437.583703224875</v>
      </c>
      <c r="F66" s="41">
        <f t="shared" si="19"/>
        <v>24720.94348992885</v>
      </c>
      <c r="G66" s="41">
        <f t="shared" si="19"/>
        <v>20876.37757013386</v>
      </c>
      <c r="H66" s="41">
        <f t="shared" si="19"/>
        <v>25887.046910484642</v>
      </c>
      <c r="I66" s="41">
        <f t="shared" si="19"/>
        <v>32229.805116354233</v>
      </c>
    </row>
    <row r="67" spans="1:9" x14ac:dyDescent="0.2">
      <c r="B67" s="36" t="s">
        <v>42</v>
      </c>
      <c r="C67" s="53" t="s">
        <v>43</v>
      </c>
      <c r="D67" s="37">
        <f>+'Rezago Presupuestal 19-24'!D67</f>
        <v>219515.72842821991</v>
      </c>
      <c r="E67" s="37">
        <f>+'Rezago Presupuestal 19-24'!E67</f>
        <v>235556.36667189299</v>
      </c>
      <c r="F67" s="37">
        <f>+'Rezago Presupuestal 19-24'!F67</f>
        <v>294412.06427095202</v>
      </c>
      <c r="G67" s="37">
        <v>325239.37872891495</v>
      </c>
      <c r="H67" s="37">
        <f>+'Rezago Presupuestal 19-24'!H67</f>
        <v>333761.84197394899</v>
      </c>
      <c r="I67" s="37">
        <f>+'Rezago Presupuestal 19-24'!I67</f>
        <v>401394.21624132799</v>
      </c>
    </row>
    <row r="68" spans="1:9" x14ac:dyDescent="0.2">
      <c r="A68" s="9"/>
      <c r="B68" s="40" t="s">
        <v>44</v>
      </c>
      <c r="C68" s="54" t="s">
        <v>45</v>
      </c>
      <c r="D68" s="41">
        <f>+'Rezago Presupuestal 19-24'!D68</f>
        <v>171587.02700613689</v>
      </c>
      <c r="E68" s="41">
        <f>+'Rezago Presupuestal 19-24'!E68</f>
        <v>183622.86901044901</v>
      </c>
      <c r="F68" s="41">
        <f>+'Rezago Presupuestal 19-24'!F68</f>
        <v>240799.5283337</v>
      </c>
      <c r="G68" s="41">
        <v>254720.94731640295</v>
      </c>
      <c r="H68" s="41">
        <f>+'Rezago Presupuestal 19-24'!H68</f>
        <v>262114.48135406699</v>
      </c>
      <c r="I68" s="41">
        <f>+'Rezago Presupuestal 19-24'!I68</f>
        <v>322948.82718312601</v>
      </c>
    </row>
    <row r="69" spans="1:9" x14ac:dyDescent="0.2">
      <c r="B69" s="36" t="s">
        <v>46</v>
      </c>
      <c r="C69" s="53" t="s">
        <v>116</v>
      </c>
      <c r="D69" s="39">
        <f t="shared" ref="D69:I69" si="20">+D66/D67*100</f>
        <v>9.7709516830253111</v>
      </c>
      <c r="E69" s="39">
        <f t="shared" si="20"/>
        <v>6.129141787678793</v>
      </c>
      <c r="F69" s="39">
        <f t="shared" si="20"/>
        <v>8.3967155188239087</v>
      </c>
      <c r="G69" s="39">
        <f t="shared" si="20"/>
        <v>6.4187730439413349</v>
      </c>
      <c r="H69" s="39">
        <f t="shared" si="20"/>
        <v>7.7561433498156429</v>
      </c>
      <c r="I69" s="39">
        <f t="shared" si="20"/>
        <v>8.0294642554034432</v>
      </c>
    </row>
    <row r="70" spans="1:9" x14ac:dyDescent="0.2">
      <c r="B70" s="40" t="s">
        <v>48</v>
      </c>
      <c r="C70" s="54" t="s">
        <v>133</v>
      </c>
      <c r="D70" s="42">
        <f t="shared" ref="D70:I70" si="21">+D65/D68*100</f>
        <v>6.3572280207404104</v>
      </c>
      <c r="E70" s="42">
        <f t="shared" si="21"/>
        <v>7.8389637960801046</v>
      </c>
      <c r="F70" s="42">
        <f t="shared" si="21"/>
        <v>6.9665982174424279</v>
      </c>
      <c r="G70" s="42">
        <f t="shared" si="21"/>
        <v>6.2105615494379292</v>
      </c>
      <c r="H70" s="42">
        <f t="shared" si="21"/>
        <v>9.1649930732595912</v>
      </c>
      <c r="I70" s="42">
        <f t="shared" si="21"/>
        <v>9.9348880009243477</v>
      </c>
    </row>
    <row r="71" spans="1:9" s="49" customFormat="1" x14ac:dyDescent="0.2">
      <c r="B71" s="29"/>
      <c r="C71" s="29"/>
      <c r="D71" s="48"/>
      <c r="E71" s="48"/>
      <c r="F71" s="48"/>
      <c r="G71" s="48"/>
      <c r="H71" s="48"/>
      <c r="I71" s="48"/>
    </row>
    <row r="72" spans="1:9" x14ac:dyDescent="0.2">
      <c r="B72" s="29" t="str">
        <f>B32</f>
        <v>Fuente: Dirección General del Presupuesto Público Nacional - Subdirección de Análisis y Consolidación Presupuestal</v>
      </c>
      <c r="C72" s="27"/>
      <c r="D72" s="28"/>
      <c r="E72" s="28"/>
      <c r="F72" s="28"/>
      <c r="G72" s="28"/>
      <c r="H72" s="28"/>
    </row>
    <row r="73" spans="1:9" s="9" customFormat="1" x14ac:dyDescent="0.2">
      <c r="B73" s="10"/>
      <c r="F73" s="24"/>
    </row>
    <row r="74" spans="1:9" s="9" customFormat="1" x14ac:dyDescent="0.2">
      <c r="F74" s="24"/>
    </row>
    <row r="75" spans="1:9" s="9" customFormat="1" x14ac:dyDescent="0.2">
      <c r="F75" s="24"/>
    </row>
    <row r="76" spans="1:9" s="9" customFormat="1" x14ac:dyDescent="0.2">
      <c r="F76" s="24"/>
    </row>
    <row r="77" spans="1:9" s="9" customFormat="1" x14ac:dyDescent="0.2">
      <c r="F77" s="24"/>
    </row>
    <row r="78" spans="1:9" s="20" customFormat="1" ht="12" thickBot="1" x14ac:dyDescent="0.25">
      <c r="F78" s="25"/>
    </row>
    <row r="79" spans="1:9" s="9" customFormat="1" x14ac:dyDescent="0.2">
      <c r="F79" s="24"/>
    </row>
    <row r="80" spans="1:9" s="9" customFormat="1" x14ac:dyDescent="0.2">
      <c r="F80" s="24"/>
    </row>
    <row r="81" spans="2:9" s="9" customFormat="1" x14ac:dyDescent="0.2">
      <c r="F81" s="24"/>
    </row>
    <row r="82" spans="2:9" ht="18" x14ac:dyDescent="0.2">
      <c r="B82" s="65" t="s">
        <v>214</v>
      </c>
      <c r="C82" s="65"/>
      <c r="D82" s="65"/>
      <c r="E82" s="65"/>
      <c r="F82" s="65"/>
      <c r="G82" s="65"/>
      <c r="H82" s="65"/>
      <c r="I82" s="65"/>
    </row>
    <row r="83" spans="2:9" x14ac:dyDescent="0.2">
      <c r="B83" s="64" t="s">
        <v>131</v>
      </c>
      <c r="C83" s="64"/>
      <c r="D83" s="64"/>
      <c r="E83" s="64"/>
      <c r="F83" s="64"/>
      <c r="G83" s="64"/>
      <c r="H83" s="64"/>
      <c r="I83" s="64"/>
    </row>
    <row r="84" spans="2:9" ht="22.5" x14ac:dyDescent="0.2">
      <c r="B84" s="68"/>
      <c r="C84" s="66" t="s">
        <v>0</v>
      </c>
      <c r="D84" s="30" t="s">
        <v>150</v>
      </c>
      <c r="E84" s="30" t="s">
        <v>187</v>
      </c>
      <c r="F84" s="43" t="s">
        <v>206</v>
      </c>
      <c r="G84" s="43" t="s">
        <v>225</v>
      </c>
      <c r="H84" s="43" t="s">
        <v>233</v>
      </c>
      <c r="I84" s="43" t="s">
        <v>241</v>
      </c>
    </row>
    <row r="85" spans="2:9" ht="34.5" thickBot="1" x14ac:dyDescent="0.25">
      <c r="B85" s="69"/>
      <c r="C85" s="67"/>
      <c r="D85" s="55" t="s">
        <v>152</v>
      </c>
      <c r="E85" s="55" t="s">
        <v>188</v>
      </c>
      <c r="F85" s="56" t="s">
        <v>217</v>
      </c>
      <c r="G85" s="56" t="s">
        <v>230</v>
      </c>
      <c r="H85" s="56" t="s">
        <v>238</v>
      </c>
      <c r="I85" s="56" t="s">
        <v>245</v>
      </c>
    </row>
    <row r="86" spans="2:9" x14ac:dyDescent="0.2">
      <c r="B86" s="34" t="s">
        <v>25</v>
      </c>
      <c r="C86" s="51" t="s">
        <v>26</v>
      </c>
      <c r="D86" s="35">
        <f t="shared" ref="D86:I86" si="22">+SUM(D87:D93)</f>
        <v>156.70997377690003</v>
      </c>
      <c r="E86" s="35">
        <f t="shared" si="22"/>
        <v>89.745708389549989</v>
      </c>
      <c r="F86" s="35">
        <f t="shared" si="22"/>
        <v>192.07087317624996</v>
      </c>
      <c r="G86" s="35">
        <f t="shared" si="22"/>
        <v>168.02223247548</v>
      </c>
      <c r="H86" s="35">
        <f t="shared" si="22"/>
        <v>237.7623000209</v>
      </c>
      <c r="I86" s="35">
        <f t="shared" si="22"/>
        <v>312.91448494895002</v>
      </c>
    </row>
    <row r="87" spans="2:9" x14ac:dyDescent="0.2">
      <c r="B87" s="32"/>
      <c r="C87" s="52" t="s">
        <v>153</v>
      </c>
      <c r="D87" s="33">
        <v>9.2970417999999999E-2</v>
      </c>
      <c r="E87" s="33">
        <v>1.6457741100000001</v>
      </c>
      <c r="F87" s="33">
        <v>0.24927502100000001</v>
      </c>
      <c r="G87" s="33">
        <v>1.343299544</v>
      </c>
      <c r="H87" s="33">
        <v>0.55267296132999999</v>
      </c>
      <c r="I87" s="33">
        <v>0.29046550546000005</v>
      </c>
    </row>
    <row r="88" spans="2:9" x14ac:dyDescent="0.2">
      <c r="B88" s="32"/>
      <c r="C88" s="52" t="s">
        <v>209</v>
      </c>
      <c r="D88" s="33">
        <v>31.05454942111</v>
      </c>
      <c r="E88" s="33">
        <v>24.165132024479995</v>
      </c>
      <c r="F88" s="33">
        <v>79.37889816246998</v>
      </c>
      <c r="G88" s="33">
        <v>39.883449922390007</v>
      </c>
      <c r="H88" s="33">
        <v>43.991322778519994</v>
      </c>
      <c r="I88" s="33">
        <v>87.073008244359997</v>
      </c>
    </row>
    <row r="89" spans="2:9" x14ac:dyDescent="0.2">
      <c r="B89" s="32"/>
      <c r="C89" s="52" t="s">
        <v>154</v>
      </c>
      <c r="D89" s="33">
        <v>24.446758868210001</v>
      </c>
      <c r="E89" s="33">
        <v>19.22599731935</v>
      </c>
      <c r="F89" s="33">
        <v>20.354865762909998</v>
      </c>
      <c r="G89" s="33">
        <v>43.22497587614</v>
      </c>
      <c r="H89" s="33">
        <v>28.13459322337</v>
      </c>
      <c r="I89" s="33">
        <v>127.32010997356997</v>
      </c>
    </row>
    <row r="90" spans="2:9" x14ac:dyDescent="0.2">
      <c r="B90" s="32"/>
      <c r="C90" s="52" t="s">
        <v>155</v>
      </c>
      <c r="D90" s="33">
        <v>100.85602243004001</v>
      </c>
      <c r="E90" s="33">
        <v>44.356909729719995</v>
      </c>
      <c r="F90" s="33">
        <v>89.613695432429992</v>
      </c>
      <c r="G90" s="33">
        <v>81.284487957929997</v>
      </c>
      <c r="H90" s="33">
        <v>163.79957830568</v>
      </c>
      <c r="I90" s="33">
        <v>94.191647366490002</v>
      </c>
    </row>
    <row r="91" spans="2:9" x14ac:dyDescent="0.2">
      <c r="B91" s="32"/>
      <c r="C91" s="52" t="s">
        <v>156</v>
      </c>
      <c r="D91" s="33">
        <v>0.192</v>
      </c>
      <c r="E91" s="33">
        <v>0.16800000000000001</v>
      </c>
      <c r="F91" s="33">
        <v>2.2577934009400003</v>
      </c>
      <c r="G91" s="33">
        <v>2.2756426840200001</v>
      </c>
      <c r="H91" s="33">
        <v>0.59562180600000003</v>
      </c>
      <c r="I91" s="33">
        <v>4.0283646500699994</v>
      </c>
    </row>
    <row r="92" spans="2:9" x14ac:dyDescent="0.2">
      <c r="B92" s="32"/>
      <c r="C92" s="52" t="s">
        <v>157</v>
      </c>
      <c r="D92" s="33">
        <v>0</v>
      </c>
      <c r="E92" s="33">
        <v>0</v>
      </c>
      <c r="F92" s="33">
        <v>5.3908610000000003E-2</v>
      </c>
      <c r="G92" s="33">
        <v>7.4605679999999999E-3</v>
      </c>
      <c r="H92" s="33">
        <v>0.66131839100000001</v>
      </c>
      <c r="I92" s="33">
        <v>0</v>
      </c>
    </row>
    <row r="93" spans="2:9" x14ac:dyDescent="0.2">
      <c r="B93" s="32"/>
      <c r="C93" s="52" t="s">
        <v>158</v>
      </c>
      <c r="D93" s="33">
        <v>6.7672639539999996E-2</v>
      </c>
      <c r="E93" s="33">
        <v>0.18389520600000001</v>
      </c>
      <c r="F93" s="33">
        <v>0.16243678650000001</v>
      </c>
      <c r="G93" s="33">
        <v>2.915923E-3</v>
      </c>
      <c r="H93" s="33">
        <v>2.7192555E-2</v>
      </c>
      <c r="I93" s="33">
        <v>1.0889209E-2</v>
      </c>
    </row>
    <row r="94" spans="2:9" x14ac:dyDescent="0.2">
      <c r="B94" s="34" t="s">
        <v>31</v>
      </c>
      <c r="C94" s="51" t="s">
        <v>32</v>
      </c>
      <c r="D94" s="35">
        <f t="shared" ref="D94:I94" si="23">+D95+D99</f>
        <v>2.8857292E-2</v>
      </c>
      <c r="E94" s="35">
        <f t="shared" si="23"/>
        <v>0</v>
      </c>
      <c r="F94" s="35">
        <f t="shared" si="23"/>
        <v>0</v>
      </c>
      <c r="G94" s="35">
        <f t="shared" si="23"/>
        <v>0</v>
      </c>
      <c r="H94" s="35">
        <f t="shared" si="23"/>
        <v>0</v>
      </c>
      <c r="I94" s="35">
        <f t="shared" si="23"/>
        <v>0</v>
      </c>
    </row>
    <row r="95" spans="2:9" x14ac:dyDescent="0.2">
      <c r="B95" s="34"/>
      <c r="C95" s="51" t="s">
        <v>33</v>
      </c>
      <c r="D95" s="35">
        <f t="shared" ref="D95:I95" si="24">+SUM(D96:D98)</f>
        <v>0</v>
      </c>
      <c r="E95" s="35">
        <f t="shared" si="24"/>
        <v>0</v>
      </c>
      <c r="F95" s="35">
        <f t="shared" si="24"/>
        <v>0</v>
      </c>
      <c r="G95" s="35">
        <f t="shared" si="24"/>
        <v>0</v>
      </c>
      <c r="H95" s="35">
        <f t="shared" si="24"/>
        <v>0</v>
      </c>
      <c r="I95" s="35">
        <f t="shared" si="24"/>
        <v>0</v>
      </c>
    </row>
    <row r="96" spans="2:9" x14ac:dyDescent="0.2">
      <c r="B96" s="31"/>
      <c r="C96" s="52" t="s">
        <v>159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</row>
    <row r="97" spans="2:9" x14ac:dyDescent="0.2">
      <c r="B97" s="31"/>
      <c r="C97" s="52" t="s">
        <v>160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</row>
    <row r="98" spans="2:9" x14ac:dyDescent="0.2">
      <c r="B98" s="31"/>
      <c r="C98" s="52" t="s">
        <v>161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</row>
    <row r="99" spans="2:9" x14ac:dyDescent="0.2">
      <c r="B99" s="34"/>
      <c r="C99" s="51" t="s">
        <v>36</v>
      </c>
      <c r="D99" s="35">
        <f t="shared" ref="D99:I99" si="25">+SUM(D100:D103)</f>
        <v>2.8857292E-2</v>
      </c>
      <c r="E99" s="35">
        <f t="shared" si="25"/>
        <v>0</v>
      </c>
      <c r="F99" s="35">
        <f t="shared" si="25"/>
        <v>0</v>
      </c>
      <c r="G99" s="35">
        <f t="shared" si="25"/>
        <v>0</v>
      </c>
      <c r="H99" s="35">
        <f t="shared" si="25"/>
        <v>0</v>
      </c>
      <c r="I99" s="35">
        <f t="shared" si="25"/>
        <v>0</v>
      </c>
    </row>
    <row r="100" spans="2:9" x14ac:dyDescent="0.2">
      <c r="B100" s="31"/>
      <c r="C100" s="52" t="s">
        <v>159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</row>
    <row r="101" spans="2:9" x14ac:dyDescent="0.2">
      <c r="B101" s="31"/>
      <c r="C101" s="52" t="s">
        <v>160</v>
      </c>
      <c r="D101" s="33">
        <v>2.8857292E-2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</row>
    <row r="102" spans="2:9" x14ac:dyDescent="0.2">
      <c r="B102" s="31"/>
      <c r="C102" s="52" t="s">
        <v>161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</row>
    <row r="103" spans="2:9" x14ac:dyDescent="0.2">
      <c r="B103" s="31"/>
      <c r="C103" s="52" t="s">
        <v>162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</row>
    <row r="104" spans="2:9" x14ac:dyDescent="0.2">
      <c r="B104" s="34" t="s">
        <v>37</v>
      </c>
      <c r="C104" s="51" t="s">
        <v>210</v>
      </c>
      <c r="D104" s="35">
        <v>644.13145752195032</v>
      </c>
      <c r="E104" s="35">
        <v>990.9566815443103</v>
      </c>
      <c r="F104" s="35">
        <v>1034.1508524057003</v>
      </c>
      <c r="G104" s="35">
        <v>1213.1585844339002</v>
      </c>
      <c r="H104" s="35">
        <v>1341.0069587284595</v>
      </c>
      <c r="I104" s="35">
        <v>1323.7078191962796</v>
      </c>
    </row>
    <row r="105" spans="2:9" x14ac:dyDescent="0.2">
      <c r="B105" s="36" t="s">
        <v>38</v>
      </c>
      <c r="C105" s="53" t="s">
        <v>41</v>
      </c>
      <c r="D105" s="37">
        <f t="shared" ref="D105:I105" si="26">+D86+D104</f>
        <v>800.84143129885035</v>
      </c>
      <c r="E105" s="37">
        <f t="shared" si="26"/>
        <v>1080.7023899338603</v>
      </c>
      <c r="F105" s="37">
        <f t="shared" si="26"/>
        <v>1226.2217255819503</v>
      </c>
      <c r="G105" s="37">
        <f t="shared" si="26"/>
        <v>1381.1808169093802</v>
      </c>
      <c r="H105" s="37">
        <f t="shared" si="26"/>
        <v>1578.7692587493596</v>
      </c>
      <c r="I105" s="37">
        <f t="shared" si="26"/>
        <v>1636.6223041452297</v>
      </c>
    </row>
    <row r="106" spans="2:9" x14ac:dyDescent="0.2">
      <c r="B106" s="40" t="s">
        <v>40</v>
      </c>
      <c r="C106" s="54" t="s">
        <v>39</v>
      </c>
      <c r="D106" s="41">
        <f t="shared" ref="D106:I106" si="27">+D86+D94+D104</f>
        <v>800.87028859085035</v>
      </c>
      <c r="E106" s="41">
        <f t="shared" si="27"/>
        <v>1080.7023899338603</v>
      </c>
      <c r="F106" s="41">
        <f t="shared" si="27"/>
        <v>1226.2217255819503</v>
      </c>
      <c r="G106" s="41">
        <f t="shared" si="27"/>
        <v>1381.1808169093802</v>
      </c>
      <c r="H106" s="41">
        <f t="shared" si="27"/>
        <v>1578.7692587493596</v>
      </c>
      <c r="I106" s="41">
        <f t="shared" si="27"/>
        <v>1636.6223041452297</v>
      </c>
    </row>
    <row r="107" spans="2:9" x14ac:dyDescent="0.2">
      <c r="B107" s="36" t="s">
        <v>42</v>
      </c>
      <c r="C107" s="53" t="s">
        <v>43</v>
      </c>
      <c r="D107" s="37">
        <f>+'Rezago Presupuestal 19-24'!D107</f>
        <v>13744.49185126962</v>
      </c>
      <c r="E107" s="37">
        <f>+'Rezago Presupuestal 19-24'!E107</f>
        <v>14854.8567778954</v>
      </c>
      <c r="F107" s="37">
        <f>+'Rezago Presupuestal 19-24'!F107</f>
        <v>14808.365359441999</v>
      </c>
      <c r="G107" s="37">
        <v>18736.750920225997</v>
      </c>
      <c r="H107" s="37">
        <v>19746.580970644001</v>
      </c>
      <c r="I107" s="37">
        <v>26703.602947113999</v>
      </c>
    </row>
    <row r="108" spans="2:9" x14ac:dyDescent="0.2">
      <c r="B108" s="40" t="s">
        <v>44</v>
      </c>
      <c r="C108" s="54" t="s">
        <v>45</v>
      </c>
      <c r="D108" s="41">
        <f>+'Rezago Presupuestal 19-24'!D108</f>
        <v>13743.205057908621</v>
      </c>
      <c r="E108" s="41">
        <f>+'Rezago Presupuestal 19-24'!E108</f>
        <v>14853.5407778954</v>
      </c>
      <c r="F108" s="41">
        <f>+'Rezago Presupuestal 19-24'!F108</f>
        <v>14807.200359442</v>
      </c>
      <c r="G108" s="41">
        <v>18735.466920225997</v>
      </c>
      <c r="H108" s="41">
        <v>19693.971094550001</v>
      </c>
      <c r="I108" s="41">
        <v>26703.602947113999</v>
      </c>
    </row>
    <row r="109" spans="2:9" x14ac:dyDescent="0.2">
      <c r="B109" s="36" t="s">
        <v>46</v>
      </c>
      <c r="C109" s="53" t="s">
        <v>117</v>
      </c>
      <c r="D109" s="39">
        <f t="shared" ref="D109:I109" si="28">+D106/D107*100</f>
        <v>5.8268453810962209</v>
      </c>
      <c r="E109" s="39">
        <f t="shared" si="28"/>
        <v>7.2750778152367452</v>
      </c>
      <c r="F109" s="39">
        <f t="shared" si="28"/>
        <v>8.2806015101463988</v>
      </c>
      <c r="G109" s="39">
        <f t="shared" si="28"/>
        <v>7.3715065263445396</v>
      </c>
      <c r="H109" s="39">
        <f t="shared" si="28"/>
        <v>7.9951524828344525</v>
      </c>
      <c r="I109" s="39">
        <f t="shared" si="28"/>
        <v>6.1288445135532106</v>
      </c>
    </row>
    <row r="110" spans="2:9" x14ac:dyDescent="0.2">
      <c r="B110" s="40" t="s">
        <v>48</v>
      </c>
      <c r="C110" s="54" t="s">
        <v>133</v>
      </c>
      <c r="D110" s="42">
        <f t="shared" ref="D110:I110" si="29">+D105/D108*100</f>
        <v>5.8271809808877206</v>
      </c>
      <c r="E110" s="42">
        <f t="shared" si="29"/>
        <v>7.2757223755168852</v>
      </c>
      <c r="F110" s="42">
        <f t="shared" si="29"/>
        <v>8.2812530108031837</v>
      </c>
      <c r="G110" s="42">
        <f t="shared" si="29"/>
        <v>7.3720117186848286</v>
      </c>
      <c r="H110" s="42">
        <f t="shared" si="29"/>
        <v>8.016510490290397</v>
      </c>
      <c r="I110" s="42">
        <f t="shared" si="29"/>
        <v>6.1288445135532106</v>
      </c>
    </row>
    <row r="111" spans="2:9" s="49" customFormat="1" x14ac:dyDescent="0.2">
      <c r="B111" s="29"/>
      <c r="C111" s="29"/>
      <c r="D111" s="48"/>
      <c r="E111" s="48"/>
      <c r="F111" s="48"/>
      <c r="G111" s="48"/>
      <c r="H111" s="48"/>
      <c r="I111" s="48"/>
    </row>
    <row r="112" spans="2:9" s="49" customFormat="1" x14ac:dyDescent="0.2">
      <c r="B112" s="29" t="str">
        <f>B72</f>
        <v>Fuente: Dirección General del Presupuesto Público Nacional - Subdirección de Análisis y Consolidación Presupuestal</v>
      </c>
      <c r="C112" s="29"/>
      <c r="D112" s="48"/>
      <c r="E112" s="48"/>
      <c r="F112" s="48"/>
      <c r="G112" s="48"/>
      <c r="H112" s="48"/>
    </row>
    <row r="113" spans="2:9" x14ac:dyDescent="0.2">
      <c r="B113" s="10"/>
    </row>
    <row r="115" spans="2:9" x14ac:dyDescent="0.2">
      <c r="H115" s="14">
        <f>H106+H66-H26</f>
        <v>0</v>
      </c>
      <c r="I115" s="14">
        <f>I106+I66-I26</f>
        <v>0</v>
      </c>
    </row>
    <row r="121" spans="2:9" hidden="1" x14ac:dyDescent="0.2"/>
    <row r="122" spans="2:9" hidden="1" x14ac:dyDescent="0.2"/>
    <row r="123" spans="2:9" hidden="1" x14ac:dyDescent="0.2">
      <c r="D123" s="11">
        <v>4189.9811504363606</v>
      </c>
      <c r="E123" s="11"/>
    </row>
    <row r="124" spans="2:9" hidden="1" x14ac:dyDescent="0.2">
      <c r="D124" s="11">
        <v>143.90847226250997</v>
      </c>
      <c r="E124" s="11"/>
    </row>
    <row r="125" spans="2:9" hidden="1" x14ac:dyDescent="0.2">
      <c r="D125" s="11">
        <v>989.7747468732</v>
      </c>
      <c r="E125" s="11"/>
    </row>
    <row r="126" spans="2:9" hidden="1" x14ac:dyDescent="0.2">
      <c r="D126" s="11">
        <v>2906.4580145813097</v>
      </c>
      <c r="E126" s="11"/>
    </row>
    <row r="127" spans="2:9" hidden="1" x14ac:dyDescent="0.2">
      <c r="D127" s="11">
        <v>93.728313177100006</v>
      </c>
      <c r="E127" s="11"/>
    </row>
    <row r="128" spans="2:9" hidden="1" x14ac:dyDescent="0.2">
      <c r="D128" s="11">
        <v>10570.947309871852</v>
      </c>
      <c r="E128" s="11"/>
    </row>
    <row r="129" spans="4:5" hidden="1" x14ac:dyDescent="0.2">
      <c r="D129" s="11">
        <v>1566.33786959892</v>
      </c>
      <c r="E129" s="11"/>
    </row>
    <row r="130" spans="4:5" hidden="1" x14ac:dyDescent="0.2">
      <c r="D130" s="11">
        <v>108.64244045155999</v>
      </c>
      <c r="E130" s="11"/>
    </row>
    <row r="131" spans="4:5" hidden="1" x14ac:dyDescent="0.2">
      <c r="D131" s="11">
        <v>1434.4395610241302</v>
      </c>
      <c r="E131" s="11"/>
    </row>
    <row r="132" spans="4:5" hidden="1" x14ac:dyDescent="0.2">
      <c r="D132" s="11">
        <v>9004.6094402729304</v>
      </c>
      <c r="E132" s="11"/>
    </row>
    <row r="133" spans="4:5" hidden="1" x14ac:dyDescent="0.2">
      <c r="D133" s="11">
        <v>7546.5847495369799</v>
      </c>
      <c r="E133" s="11"/>
    </row>
    <row r="134" spans="4:5" hidden="1" x14ac:dyDescent="0.2">
      <c r="D134" s="11">
        <v>1456.8143716699499</v>
      </c>
      <c r="E134" s="11"/>
    </row>
    <row r="135" spans="4:5" hidden="1" x14ac:dyDescent="0.2">
      <c r="D135" s="11">
        <v>6671.3756805600378</v>
      </c>
      <c r="E135" s="11"/>
    </row>
    <row r="136" spans="4:5" hidden="1" x14ac:dyDescent="0.2">
      <c r="D136" s="11">
        <v>10861.356830996399</v>
      </c>
      <c r="E136" s="11"/>
    </row>
    <row r="137" spans="4:5" hidden="1" x14ac:dyDescent="0.2">
      <c r="D137" s="11">
        <v>21432.304140868251</v>
      </c>
      <c r="E137" s="11"/>
    </row>
    <row r="138" spans="4:5" hidden="1" x14ac:dyDescent="0.2">
      <c r="D138" s="11">
        <v>182665.81222326055</v>
      </c>
      <c r="E138" s="11"/>
    </row>
    <row r="139" spans="4:5" hidden="1" x14ac:dyDescent="0.2">
      <c r="D139" s="11">
        <v>151282.88640678156</v>
      </c>
      <c r="E139" s="11"/>
    </row>
    <row r="140" spans="4:5" hidden="1" x14ac:dyDescent="0.2">
      <c r="D140" s="11">
        <v>7.6654172259984836</v>
      </c>
      <c r="E140" s="11"/>
    </row>
    <row r="141" spans="4:5" hidden="1" x14ac:dyDescent="0.2">
      <c r="D141" s="11">
        <v>3.4934906844259803</v>
      </c>
      <c r="E141" s="11"/>
    </row>
    <row r="142" spans="4:5" hidden="1" x14ac:dyDescent="0.2">
      <c r="D142" s="11"/>
      <c r="E142" s="11"/>
    </row>
    <row r="143" spans="4:5" hidden="1" x14ac:dyDescent="0.2">
      <c r="D143" s="11"/>
      <c r="E143" s="11"/>
    </row>
    <row r="144" spans="4:5" hidden="1" x14ac:dyDescent="0.2">
      <c r="D144" s="11"/>
      <c r="E144" s="11"/>
    </row>
    <row r="145" spans="4:5" hidden="1" x14ac:dyDescent="0.2">
      <c r="D145" s="11"/>
      <c r="E145" s="11"/>
    </row>
    <row r="146" spans="4:5" hidden="1" x14ac:dyDescent="0.2">
      <c r="D146" s="11"/>
      <c r="E146" s="11"/>
    </row>
    <row r="147" spans="4:5" hidden="1" x14ac:dyDescent="0.2">
      <c r="D147" s="11">
        <v>4077.0598399300889</v>
      </c>
      <c r="E147" s="11"/>
    </row>
    <row r="148" spans="4:5" hidden="1" x14ac:dyDescent="0.2">
      <c r="D148" s="11">
        <v>144.41488878477998</v>
      </c>
      <c r="E148" s="11"/>
    </row>
    <row r="149" spans="4:5" hidden="1" x14ac:dyDescent="0.2">
      <c r="D149" s="11">
        <v>962.70231149434005</v>
      </c>
      <c r="E149" s="11"/>
    </row>
    <row r="150" spans="4:5" hidden="1" x14ac:dyDescent="0.2">
      <c r="D150" s="11">
        <v>2900.0852045346796</v>
      </c>
      <c r="E150" s="11"/>
    </row>
    <row r="151" spans="4:5" hidden="1" x14ac:dyDescent="0.2">
      <c r="D151" s="11">
        <v>14.010059365290001</v>
      </c>
      <c r="E151" s="11"/>
    </row>
    <row r="152" spans="4:5" hidden="1" x14ac:dyDescent="0.2">
      <c r="D152" s="11">
        <v>10570.918452587712</v>
      </c>
      <c r="E152" s="11"/>
    </row>
    <row r="153" spans="4:5" hidden="1" x14ac:dyDescent="0.2">
      <c r="D153" s="11">
        <v>1566.3378695997799</v>
      </c>
      <c r="E153" s="11"/>
    </row>
    <row r="154" spans="4:5" hidden="1" x14ac:dyDescent="0.2">
      <c r="D154" s="11">
        <v>108.64244045187999</v>
      </c>
      <c r="E154" s="11"/>
    </row>
    <row r="155" spans="4:5" hidden="1" x14ac:dyDescent="0.2">
      <c r="D155" s="11">
        <v>1434.4395610246702</v>
      </c>
      <c r="E155" s="11"/>
    </row>
    <row r="156" spans="4:5" hidden="1" x14ac:dyDescent="0.2">
      <c r="D156" s="11">
        <v>9004.58058298793</v>
      </c>
      <c r="E156" s="11"/>
    </row>
    <row r="157" spans="4:5" hidden="1" x14ac:dyDescent="0.2">
      <c r="D157" s="11">
        <v>7546.5847495409798</v>
      </c>
      <c r="E157" s="11"/>
    </row>
    <row r="158" spans="4:5" hidden="1" x14ac:dyDescent="0.2">
      <c r="D158" s="11">
        <v>1456.78551438095</v>
      </c>
      <c r="E158" s="11"/>
    </row>
    <row r="159" spans="4:5" hidden="1" x14ac:dyDescent="0.2">
      <c r="D159" s="11">
        <v>6035.5019114129263</v>
      </c>
      <c r="E159" s="11"/>
    </row>
    <row r="160" spans="4:5" hidden="1" x14ac:dyDescent="0.2">
      <c r="D160" s="11">
        <v>10112.561751343017</v>
      </c>
      <c r="E160" s="11"/>
    </row>
    <row r="161" spans="4:5" hidden="1" x14ac:dyDescent="0.2">
      <c r="D161" s="11">
        <v>20683.480203930725</v>
      </c>
      <c r="E161" s="11"/>
    </row>
    <row r="162" spans="4:5" hidden="1" x14ac:dyDescent="0.2">
      <c r="D162" s="11">
        <v>173101.35045923092</v>
      </c>
      <c r="E162" s="11"/>
    </row>
    <row r="163" spans="4:5" hidden="1" x14ac:dyDescent="0.2">
      <c r="D163" s="11">
        <v>141680.5068529319</v>
      </c>
      <c r="E163" s="11"/>
    </row>
    <row r="164" spans="4:5" hidden="1" x14ac:dyDescent="0.2">
      <c r="D164" s="11">
        <v>7.7903838919005306</v>
      </c>
      <c r="E164" s="11"/>
    </row>
    <row r="165" spans="4:5" hidden="1" x14ac:dyDescent="0.2">
      <c r="D165" s="11">
        <v>3.2562200068676259</v>
      </c>
      <c r="E165" s="11"/>
    </row>
    <row r="166" spans="4:5" hidden="1" x14ac:dyDescent="0.2">
      <c r="D166" s="11"/>
      <c r="E166" s="11"/>
    </row>
    <row r="167" spans="4:5" hidden="1" x14ac:dyDescent="0.2">
      <c r="D167" s="11"/>
      <c r="E167" s="11"/>
    </row>
    <row r="168" spans="4:5" hidden="1" x14ac:dyDescent="0.2">
      <c r="D168" s="11"/>
      <c r="E168" s="11"/>
    </row>
    <row r="169" spans="4:5" hidden="1" x14ac:dyDescent="0.2">
      <c r="D169" s="11"/>
      <c r="E169" s="11"/>
    </row>
    <row r="170" spans="4:5" hidden="1" x14ac:dyDescent="0.2"/>
    <row r="171" spans="4:5" hidden="1" x14ac:dyDescent="0.2">
      <c r="D171" s="11">
        <v>112.92131050627002</v>
      </c>
      <c r="E171" s="11"/>
    </row>
    <row r="172" spans="4:5" hidden="1" x14ac:dyDescent="0.2">
      <c r="D172" s="11">
        <v>-0.50641652227</v>
      </c>
      <c r="E172" s="11"/>
    </row>
    <row r="173" spans="4:5" hidden="1" x14ac:dyDescent="0.2">
      <c r="D173" s="11">
        <v>27.072435378859993</v>
      </c>
      <c r="E173" s="11"/>
    </row>
    <row r="174" spans="4:5" hidden="1" x14ac:dyDescent="0.2">
      <c r="D174" s="11">
        <v>6.3728100466299971</v>
      </c>
      <c r="E174" s="11"/>
    </row>
    <row r="175" spans="4:5" hidden="1" x14ac:dyDescent="0.2">
      <c r="D175" s="11">
        <v>79.718253811810001</v>
      </c>
      <c r="E175" s="11"/>
    </row>
    <row r="176" spans="4:5" hidden="1" x14ac:dyDescent="0.2">
      <c r="D176" s="11">
        <v>2.8850291140000001E-2</v>
      </c>
      <c r="E176" s="11"/>
    </row>
    <row r="177" spans="4:5" hidden="1" x14ac:dyDescent="0.2">
      <c r="D177" s="11">
        <v>-8.6000000000000003E-10</v>
      </c>
      <c r="E177" s="11"/>
    </row>
    <row r="178" spans="4:5" hidden="1" x14ac:dyDescent="0.2">
      <c r="D178" s="11">
        <v>-3.2000000000000003E-10</v>
      </c>
      <c r="E178" s="11"/>
    </row>
    <row r="179" spans="4:5" hidden="1" x14ac:dyDescent="0.2">
      <c r="D179" s="11">
        <v>-5.4E-10</v>
      </c>
      <c r="E179" s="11"/>
    </row>
    <row r="180" spans="4:5" hidden="1" x14ac:dyDescent="0.2">
      <c r="D180" s="11">
        <v>2.8850292E-2</v>
      </c>
      <c r="E180" s="11"/>
    </row>
    <row r="181" spans="4:5" hidden="1" x14ac:dyDescent="0.2">
      <c r="D181" s="11">
        <v>-3.9999999999999998E-6</v>
      </c>
      <c r="E181" s="11"/>
    </row>
    <row r="182" spans="4:5" hidden="1" x14ac:dyDescent="0.2">
      <c r="D182" s="11">
        <v>2.8854292E-2</v>
      </c>
      <c r="E182" s="11"/>
    </row>
    <row r="183" spans="4:5" hidden="1" x14ac:dyDescent="0.2">
      <c r="D183" s="11">
        <v>635.87376914711001</v>
      </c>
      <c r="E183" s="11"/>
    </row>
    <row r="184" spans="4:5" hidden="1" x14ac:dyDescent="0.2">
      <c r="D184" s="11">
        <v>748.79507965338007</v>
      </c>
      <c r="E184" s="11"/>
    </row>
    <row r="185" spans="4:5" hidden="1" x14ac:dyDescent="0.2">
      <c r="D185" s="11">
        <v>748.82392994452005</v>
      </c>
      <c r="E185" s="11"/>
    </row>
    <row r="186" spans="4:5" hidden="1" x14ac:dyDescent="0.2">
      <c r="D186" s="11">
        <v>9564.461764029671</v>
      </c>
      <c r="E186" s="11"/>
    </row>
    <row r="187" spans="4:5" hidden="1" x14ac:dyDescent="0.2">
      <c r="D187" s="11">
        <v>9602.3795538496706</v>
      </c>
      <c r="E187" s="11"/>
    </row>
    <row r="188" spans="4:5" hidden="1" x14ac:dyDescent="0.2">
      <c r="D188" s="11">
        <v>4.2777301391843086</v>
      </c>
      <c r="E188" s="11"/>
    </row>
    <row r="189" spans="4:5" hidden="1" x14ac:dyDescent="0.2">
      <c r="D189" s="11">
        <v>4.2621537335380015</v>
      </c>
      <c r="E189" s="11"/>
    </row>
    <row r="190" spans="4:5" hidden="1" x14ac:dyDescent="0.2">
      <c r="D190" s="11"/>
      <c r="E190" s="11"/>
    </row>
    <row r="191" spans="4:5" hidden="1" x14ac:dyDescent="0.2">
      <c r="D191" s="11"/>
      <c r="E191" s="11"/>
    </row>
    <row r="192" spans="4:5" hidden="1" x14ac:dyDescent="0.2">
      <c r="D192" s="11"/>
      <c r="E192" s="11"/>
    </row>
    <row r="193" spans="4:5" hidden="1" x14ac:dyDescent="0.2">
      <c r="D193" s="11"/>
      <c r="E193" s="11"/>
    </row>
    <row r="194" spans="4:5" hidden="1" x14ac:dyDescent="0.2">
      <c r="D194" s="11"/>
      <c r="E194" s="11"/>
    </row>
    <row r="195" spans="4:5" hidden="1" x14ac:dyDescent="0.2">
      <c r="D195" s="11"/>
      <c r="E195" s="11"/>
    </row>
    <row r="196" spans="4:5" hidden="1" x14ac:dyDescent="0.2"/>
    <row r="197" spans="4:5" hidden="1" x14ac:dyDescent="0.2"/>
    <row r="198" spans="4:5" hidden="1" x14ac:dyDescent="0.2"/>
    <row r="199" spans="4:5" hidden="1" x14ac:dyDescent="0.2"/>
    <row r="200" spans="4:5" hidden="1" x14ac:dyDescent="0.2"/>
    <row r="201" spans="4:5" hidden="1" x14ac:dyDescent="0.2"/>
    <row r="202" spans="4:5" hidden="1" x14ac:dyDescent="0.2"/>
    <row r="203" spans="4:5" hidden="1" x14ac:dyDescent="0.2"/>
    <row r="204" spans="4:5" hidden="1" x14ac:dyDescent="0.2"/>
    <row r="205" spans="4:5" hidden="1" x14ac:dyDescent="0.2"/>
    <row r="206" spans="4:5" hidden="1" x14ac:dyDescent="0.2"/>
    <row r="207" spans="4:5" hidden="1" x14ac:dyDescent="0.2"/>
    <row r="208" spans="4:5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</sheetData>
  <mergeCells count="12">
    <mergeCell ref="B2:I2"/>
    <mergeCell ref="B3:I3"/>
    <mergeCell ref="B84:B85"/>
    <mergeCell ref="C84:C85"/>
    <mergeCell ref="B4:B5"/>
    <mergeCell ref="C4:C5"/>
    <mergeCell ref="B44:B45"/>
    <mergeCell ref="C44:C45"/>
    <mergeCell ref="B42:I42"/>
    <mergeCell ref="B43:I43"/>
    <mergeCell ref="B82:I82"/>
    <mergeCell ref="B83:I83"/>
  </mergeCells>
  <printOptions horizontalCentered="1" verticalCentered="1"/>
  <pageMargins left="0" right="0" top="0.74803149606299213" bottom="0.74803149606299213" header="0.31496062992125984" footer="0.31496062992125984"/>
  <pageSetup paperSize="9" scale="95" orientation="landscape" horizontalDpi="90" verticalDpi="90" r:id="rId1"/>
  <ignoredErrors>
    <ignoredError sqref="D99:I99 D59:I59 H19:I19" formulaRange="1"/>
    <ignoredError sqref="D19:G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B1:U212"/>
  <sheetViews>
    <sheetView showGridLines="0" zoomScaleNormal="100" workbookViewId="0">
      <selection activeCell="B2" sqref="B2:U2"/>
    </sheetView>
  </sheetViews>
  <sheetFormatPr baseColWidth="10" defaultColWidth="11.42578125" defaultRowHeight="11.25" x14ac:dyDescent="0.2"/>
  <cols>
    <col min="1" max="2" width="2.7109375" style="1" customWidth="1"/>
    <col min="3" max="3" width="36.140625" style="1" customWidth="1"/>
    <col min="4" max="21" width="11.28515625" style="1" bestFit="1" customWidth="1"/>
    <col min="22" max="16384" width="11.42578125" style="1"/>
  </cols>
  <sheetData>
    <row r="1" spans="2:21" ht="12.75" customHeight="1" x14ac:dyDescent="0.2"/>
    <row r="2" spans="2:21" ht="15" customHeight="1" x14ac:dyDescent="0.2">
      <c r="B2" s="65" t="s">
        <v>194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21" s="9" customFormat="1" ht="15" customHeight="1" x14ac:dyDescent="0.2">
      <c r="B3" s="64" t="s">
        <v>131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22.5" x14ac:dyDescent="0.2">
      <c r="B4" s="68"/>
      <c r="C4" s="66" t="s">
        <v>0</v>
      </c>
      <c r="D4" s="30" t="s">
        <v>72</v>
      </c>
      <c r="E4" s="30" t="s">
        <v>73</v>
      </c>
      <c r="F4" s="30" t="s">
        <v>74</v>
      </c>
      <c r="G4" s="30" t="s">
        <v>75</v>
      </c>
      <c r="H4" s="30" t="s">
        <v>76</v>
      </c>
      <c r="I4" s="30" t="s">
        <v>77</v>
      </c>
      <c r="J4" s="30" t="s">
        <v>78</v>
      </c>
      <c r="K4" s="30" t="s">
        <v>79</v>
      </c>
      <c r="L4" s="30" t="s">
        <v>80</v>
      </c>
      <c r="M4" s="30" t="s">
        <v>81</v>
      </c>
      <c r="N4" s="30" t="s">
        <v>82</v>
      </c>
      <c r="O4" s="30" t="s">
        <v>83</v>
      </c>
      <c r="P4" s="30" t="s">
        <v>84</v>
      </c>
      <c r="Q4" s="30" t="s">
        <v>113</v>
      </c>
      <c r="R4" s="30" t="s">
        <v>124</v>
      </c>
      <c r="S4" s="30" t="s">
        <v>129</v>
      </c>
      <c r="T4" s="30" t="s">
        <v>142</v>
      </c>
      <c r="U4" s="30" t="s">
        <v>147</v>
      </c>
    </row>
    <row r="5" spans="2:21" ht="23.25" thickBot="1" x14ac:dyDescent="0.25">
      <c r="B5" s="69"/>
      <c r="C5" s="67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</row>
    <row r="6" spans="2:21" x14ac:dyDescent="0.2">
      <c r="B6" s="34" t="s">
        <v>25</v>
      </c>
      <c r="C6" s="51" t="s">
        <v>26</v>
      </c>
      <c r="D6" s="35">
        <v>2555.91070161372</v>
      </c>
      <c r="E6" s="35">
        <v>807.02766244823999</v>
      </c>
      <c r="F6" s="35">
        <v>1006.33321718788</v>
      </c>
      <c r="G6" s="35">
        <v>569.2338937311099</v>
      </c>
      <c r="H6" s="35">
        <v>1248.05186115281</v>
      </c>
      <c r="I6" s="35">
        <v>634.1510063489402</v>
      </c>
      <c r="J6" s="35">
        <v>1005.4334246441099</v>
      </c>
      <c r="K6" s="35">
        <v>1066.34688695868</v>
      </c>
      <c r="L6" s="35">
        <v>1597.0235666010299</v>
      </c>
      <c r="M6" s="35">
        <v>2372.3325539664893</v>
      </c>
      <c r="N6" s="35">
        <v>5391.8904596927705</v>
      </c>
      <c r="O6" s="35">
        <v>5944.1684995178703</v>
      </c>
      <c r="P6" s="35">
        <v>7540.3253806049934</v>
      </c>
      <c r="Q6" s="35">
        <v>6959.1430012156343</v>
      </c>
      <c r="R6" s="35">
        <v>5777.096378607981</v>
      </c>
      <c r="S6" s="35">
        <v>3226.4776286416582</v>
      </c>
      <c r="T6" s="35">
        <v>2508.0832672466013</v>
      </c>
      <c r="U6" s="35">
        <v>2998.0871614571306</v>
      </c>
    </row>
    <row r="7" spans="2:21" x14ac:dyDescent="0.2">
      <c r="B7" s="32"/>
      <c r="C7" s="52" t="s">
        <v>27</v>
      </c>
      <c r="D7" s="33">
        <v>254.71848524408003</v>
      </c>
      <c r="E7" s="33">
        <v>143.28053221716002</v>
      </c>
      <c r="F7" s="33">
        <v>168.28812295792997</v>
      </c>
      <c r="G7" s="33">
        <v>176.96832042217</v>
      </c>
      <c r="H7" s="33">
        <v>146.86450627877002</v>
      </c>
      <c r="I7" s="33">
        <v>118.88138756974999</v>
      </c>
      <c r="J7" s="33">
        <v>72.957371246220021</v>
      </c>
      <c r="K7" s="33">
        <v>56.214715010529993</v>
      </c>
      <c r="L7" s="33">
        <v>80.412493017440028</v>
      </c>
      <c r="M7" s="33">
        <v>129.63013702863003</v>
      </c>
      <c r="N7" s="33">
        <v>79.217051832189952</v>
      </c>
      <c r="O7" s="33">
        <v>102.03201131351001</v>
      </c>
      <c r="P7" s="33">
        <v>310.72380871841983</v>
      </c>
      <c r="Q7" s="33">
        <v>174.18822690187008</v>
      </c>
      <c r="R7" s="33">
        <v>238.98546654769007</v>
      </c>
      <c r="S7" s="33">
        <v>348.99395298124011</v>
      </c>
      <c r="T7" s="33">
        <v>602.15831450607936</v>
      </c>
      <c r="U7" s="33">
        <v>538.66042885389049</v>
      </c>
    </row>
    <row r="8" spans="2:21" x14ac:dyDescent="0.2">
      <c r="B8" s="32"/>
      <c r="C8" s="52" t="s">
        <v>28</v>
      </c>
      <c r="D8" s="33">
        <v>401.68827426442004</v>
      </c>
      <c r="E8" s="33">
        <v>116.12817468457999</v>
      </c>
      <c r="F8" s="33">
        <v>212.00871415365</v>
      </c>
      <c r="G8" s="33">
        <v>163.55844292666001</v>
      </c>
      <c r="H8" s="33">
        <v>276.56496109179005</v>
      </c>
      <c r="I8" s="33">
        <v>246.90577488638007</v>
      </c>
      <c r="J8" s="33">
        <v>179.74430474414993</v>
      </c>
      <c r="K8" s="33">
        <v>323.82793921793996</v>
      </c>
      <c r="L8" s="33">
        <v>344.30738431203002</v>
      </c>
      <c r="M8" s="33">
        <v>488.66311325988011</v>
      </c>
      <c r="N8" s="33">
        <v>468.19799494352003</v>
      </c>
      <c r="O8" s="33">
        <v>465.81706777187804</v>
      </c>
      <c r="P8" s="33">
        <v>640.94817897214989</v>
      </c>
      <c r="Q8" s="33">
        <v>624.41188412667032</v>
      </c>
      <c r="R8" s="33">
        <v>754.67291358478838</v>
      </c>
      <c r="S8" s="33">
        <v>770.2198839780832</v>
      </c>
      <c r="T8" s="33">
        <v>1124.7320532254196</v>
      </c>
      <c r="U8" s="33">
        <v>1129.3378573135401</v>
      </c>
    </row>
    <row r="9" spans="2:21" x14ac:dyDescent="0.2">
      <c r="B9" s="32"/>
      <c r="C9" s="52" t="s">
        <v>29</v>
      </c>
      <c r="D9" s="33">
        <v>1825.2576478821402</v>
      </c>
      <c r="E9" s="33">
        <v>529.69959588850998</v>
      </c>
      <c r="F9" s="33">
        <v>588.99345179262002</v>
      </c>
      <c r="G9" s="33">
        <v>191.6876440238299</v>
      </c>
      <c r="H9" s="33">
        <v>779.57015685128999</v>
      </c>
      <c r="I9" s="33">
        <v>213.34354633629999</v>
      </c>
      <c r="J9" s="33">
        <v>665.8280338699999</v>
      </c>
      <c r="K9" s="33">
        <v>591.40318114118008</v>
      </c>
      <c r="L9" s="33">
        <v>1131.2880306197696</v>
      </c>
      <c r="M9" s="33">
        <v>1703.4711889778791</v>
      </c>
      <c r="N9" s="33">
        <v>4789.0394811093302</v>
      </c>
      <c r="O9" s="33">
        <v>5253.8103845335017</v>
      </c>
      <c r="P9" s="33">
        <v>6455.387826981083</v>
      </c>
      <c r="Q9" s="33">
        <v>5999.1729709704232</v>
      </c>
      <c r="R9" s="33">
        <v>4597.710828708402</v>
      </c>
      <c r="S9" s="33">
        <v>1950.4204721658446</v>
      </c>
      <c r="T9" s="33">
        <v>645.57538604786237</v>
      </c>
      <c r="U9" s="33">
        <v>1165.3118584276799</v>
      </c>
    </row>
    <row r="10" spans="2:21" x14ac:dyDescent="0.2">
      <c r="B10" s="32"/>
      <c r="C10" s="52" t="s">
        <v>30</v>
      </c>
      <c r="D10" s="33">
        <v>74.246294223080014</v>
      </c>
      <c r="E10" s="33">
        <v>17.919359657989997</v>
      </c>
      <c r="F10" s="33">
        <v>37.042928283679998</v>
      </c>
      <c r="G10" s="33">
        <v>37.019486358449996</v>
      </c>
      <c r="H10" s="33">
        <v>45.052236930959999</v>
      </c>
      <c r="I10" s="33">
        <v>55.020297556510009</v>
      </c>
      <c r="J10" s="33">
        <v>86.90371478374</v>
      </c>
      <c r="K10" s="33">
        <v>94.901051589030004</v>
      </c>
      <c r="L10" s="33">
        <v>41.015658651789998</v>
      </c>
      <c r="M10" s="33">
        <v>50.568114700100004</v>
      </c>
      <c r="N10" s="33">
        <v>55.43593180773</v>
      </c>
      <c r="O10" s="33">
        <v>122.50903589898</v>
      </c>
      <c r="P10" s="33">
        <v>133.26556593334004</v>
      </c>
      <c r="Q10" s="33">
        <v>161.36991921667004</v>
      </c>
      <c r="R10" s="33">
        <v>185.72716976710001</v>
      </c>
      <c r="S10" s="33">
        <v>156.84331951649006</v>
      </c>
      <c r="T10" s="33">
        <v>135.61751346724014</v>
      </c>
      <c r="U10" s="33">
        <v>164.77701686201993</v>
      </c>
    </row>
    <row r="11" spans="2:21" x14ac:dyDescent="0.2">
      <c r="B11" s="34" t="s">
        <v>31</v>
      </c>
      <c r="C11" s="51" t="s">
        <v>32</v>
      </c>
      <c r="D11" s="35">
        <v>219.19896820852</v>
      </c>
      <c r="E11" s="35">
        <v>673.28842350425009</v>
      </c>
      <c r="F11" s="35">
        <v>870.11389544916005</v>
      </c>
      <c r="G11" s="35">
        <v>1524.1168811225602</v>
      </c>
      <c r="H11" s="35">
        <v>1508.8360576079401</v>
      </c>
      <c r="I11" s="35">
        <v>843.19063838697002</v>
      </c>
      <c r="J11" s="35">
        <v>1519.35806192679</v>
      </c>
      <c r="K11" s="35">
        <v>1442.39825833637</v>
      </c>
      <c r="L11" s="35">
        <v>948.01115633495999</v>
      </c>
      <c r="M11" s="35">
        <v>777.75425836450017</v>
      </c>
      <c r="N11" s="35">
        <v>722.51235211987</v>
      </c>
      <c r="O11" s="35">
        <v>822.64336284130945</v>
      </c>
      <c r="P11" s="35">
        <v>90.285581134988291</v>
      </c>
      <c r="Q11" s="35">
        <v>560.70004941742991</v>
      </c>
      <c r="R11" s="35">
        <v>666.74906808138485</v>
      </c>
      <c r="S11" s="35">
        <v>248.47445161647676</v>
      </c>
      <c r="T11" s="35">
        <v>75.317654836000003</v>
      </c>
      <c r="U11" s="35">
        <v>14.989036028999999</v>
      </c>
    </row>
    <row r="12" spans="2:21" x14ac:dyDescent="0.2">
      <c r="B12" s="34"/>
      <c r="C12" s="51" t="s">
        <v>33</v>
      </c>
      <c r="D12" s="35">
        <v>52.347911902060005</v>
      </c>
      <c r="E12" s="35">
        <v>139.27305061431002</v>
      </c>
      <c r="F12" s="35">
        <v>180.37879049618999</v>
      </c>
      <c r="G12" s="35">
        <v>1091.5826276684002</v>
      </c>
      <c r="H12" s="35">
        <v>958.49055413530004</v>
      </c>
      <c r="I12" s="35">
        <v>684.40936505956995</v>
      </c>
      <c r="J12" s="35">
        <v>821.77294871291008</v>
      </c>
      <c r="K12" s="35">
        <v>546.69726813345005</v>
      </c>
      <c r="L12" s="35">
        <v>539.61074038498998</v>
      </c>
      <c r="M12" s="35">
        <v>488.02766181113009</v>
      </c>
      <c r="N12" s="35">
        <v>491.52839857055017</v>
      </c>
      <c r="O12" s="35">
        <v>623.21376219303943</v>
      </c>
      <c r="P12" s="35">
        <v>3.8028803999999999E-2</v>
      </c>
      <c r="Q12" s="35">
        <v>452.95620937820985</v>
      </c>
      <c r="R12" s="35">
        <v>566.70005571488491</v>
      </c>
      <c r="S12" s="35">
        <v>137.47309917339675</v>
      </c>
      <c r="T12" s="35">
        <v>0</v>
      </c>
      <c r="U12" s="35">
        <v>0</v>
      </c>
    </row>
    <row r="13" spans="2:21" x14ac:dyDescent="0.2">
      <c r="B13" s="31"/>
      <c r="C13" s="52" t="s">
        <v>34</v>
      </c>
      <c r="D13" s="33">
        <v>30.936095234420002</v>
      </c>
      <c r="E13" s="33">
        <v>78.176808254950004</v>
      </c>
      <c r="F13" s="33">
        <v>103.82585948184</v>
      </c>
      <c r="G13" s="33">
        <v>284.05455138855001</v>
      </c>
      <c r="H13" s="33">
        <v>248.94038502185001</v>
      </c>
      <c r="I13" s="33">
        <v>213.94484223999001</v>
      </c>
      <c r="J13" s="33">
        <v>208.47315671004</v>
      </c>
      <c r="K13" s="33">
        <v>166.70862604061</v>
      </c>
      <c r="L13" s="33">
        <v>94.169532096699996</v>
      </c>
      <c r="M13" s="33">
        <v>80.280229556839998</v>
      </c>
      <c r="N13" s="33">
        <v>82.69173130644019</v>
      </c>
      <c r="O13" s="33">
        <v>164.11583818331022</v>
      </c>
      <c r="P13" s="33">
        <v>0</v>
      </c>
      <c r="Q13" s="33">
        <v>55.852658020064368</v>
      </c>
      <c r="R13" s="33">
        <v>69.742463484377041</v>
      </c>
      <c r="S13" s="33">
        <v>21.345165084358236</v>
      </c>
      <c r="T13" s="33">
        <v>0</v>
      </c>
      <c r="U13" s="33">
        <v>0</v>
      </c>
    </row>
    <row r="14" spans="2:21" x14ac:dyDescent="0.2">
      <c r="B14" s="31"/>
      <c r="C14" s="52" t="s">
        <v>35</v>
      </c>
      <c r="D14" s="33">
        <v>21.41181666764</v>
      </c>
      <c r="E14" s="33">
        <v>61.096242359360012</v>
      </c>
      <c r="F14" s="33">
        <v>76.552931014349994</v>
      </c>
      <c r="G14" s="33">
        <v>807.5280762798501</v>
      </c>
      <c r="H14" s="33">
        <v>709.55016911345001</v>
      </c>
      <c r="I14" s="33">
        <v>470.46452281957994</v>
      </c>
      <c r="J14" s="33">
        <v>613.29979200287005</v>
      </c>
      <c r="K14" s="33">
        <v>379.98864209284005</v>
      </c>
      <c r="L14" s="33">
        <v>445.44120828828994</v>
      </c>
      <c r="M14" s="33">
        <v>407.74743225429006</v>
      </c>
      <c r="N14" s="33">
        <v>408.83666726410996</v>
      </c>
      <c r="O14" s="33">
        <v>459.09792400972918</v>
      </c>
      <c r="P14" s="33">
        <v>3.8028803999999999E-2</v>
      </c>
      <c r="Q14" s="33">
        <v>397.10355135814547</v>
      </c>
      <c r="R14" s="33">
        <v>496.95759223050783</v>
      </c>
      <c r="S14" s="33">
        <v>116.1279340890385</v>
      </c>
      <c r="T14" s="33">
        <v>0</v>
      </c>
      <c r="U14" s="33">
        <v>0</v>
      </c>
    </row>
    <row r="15" spans="2:21" x14ac:dyDescent="0.2">
      <c r="B15" s="34"/>
      <c r="C15" s="51" t="s">
        <v>36</v>
      </c>
      <c r="D15" s="35">
        <v>166.85105630646001</v>
      </c>
      <c r="E15" s="35">
        <v>534.01537288994007</v>
      </c>
      <c r="F15" s="35">
        <v>689.73510495297012</v>
      </c>
      <c r="G15" s="35">
        <v>432.53425345415997</v>
      </c>
      <c r="H15" s="35">
        <v>550.34550347264008</v>
      </c>
      <c r="I15" s="35">
        <v>158.78127332740002</v>
      </c>
      <c r="J15" s="35">
        <v>697.58511321388005</v>
      </c>
      <c r="K15" s="35">
        <v>895.70099020292002</v>
      </c>
      <c r="L15" s="35">
        <v>408.40041594997001</v>
      </c>
      <c r="M15" s="35">
        <v>289.72659655337003</v>
      </c>
      <c r="N15" s="35">
        <v>230.98395354931978</v>
      </c>
      <c r="O15" s="35">
        <v>199.42960064827002</v>
      </c>
      <c r="P15" s="35">
        <v>90.247552330988285</v>
      </c>
      <c r="Q15" s="35">
        <v>107.74384003922</v>
      </c>
      <c r="R15" s="35">
        <v>100.04901236649999</v>
      </c>
      <c r="S15" s="35">
        <v>111.00135244308001</v>
      </c>
      <c r="T15" s="35">
        <v>75.317654836000003</v>
      </c>
      <c r="U15" s="35">
        <v>14.989036028999999</v>
      </c>
    </row>
    <row r="16" spans="2:21" x14ac:dyDescent="0.2">
      <c r="B16" s="31"/>
      <c r="C16" s="52" t="s">
        <v>34</v>
      </c>
      <c r="D16" s="33">
        <v>77.614170845000004</v>
      </c>
      <c r="E16" s="33">
        <v>461.61627815027003</v>
      </c>
      <c r="F16" s="33">
        <v>683.63232080288014</v>
      </c>
      <c r="G16" s="33">
        <v>81.372224625349986</v>
      </c>
      <c r="H16" s="33">
        <v>131.46130769272</v>
      </c>
      <c r="I16" s="33">
        <v>27.729617397729999</v>
      </c>
      <c r="J16" s="33">
        <v>447.74590498200001</v>
      </c>
      <c r="K16" s="33">
        <v>555.44556635642004</v>
      </c>
      <c r="L16" s="33">
        <v>113.27156725099999</v>
      </c>
      <c r="M16" s="33">
        <v>54.356342272829998</v>
      </c>
      <c r="N16" s="33">
        <v>72.875379185089841</v>
      </c>
      <c r="O16" s="33">
        <v>107.24149851877</v>
      </c>
      <c r="P16" s="33">
        <v>65.107246605410154</v>
      </c>
      <c r="Q16" s="33">
        <v>92.395802077400006</v>
      </c>
      <c r="R16" s="33">
        <v>84.247715475619998</v>
      </c>
      <c r="S16" s="33">
        <v>109.69758255035001</v>
      </c>
      <c r="T16" s="33">
        <v>0</v>
      </c>
      <c r="U16" s="33">
        <v>0</v>
      </c>
    </row>
    <row r="17" spans="2:21" x14ac:dyDescent="0.2">
      <c r="B17" s="31"/>
      <c r="C17" s="52" t="s">
        <v>35</v>
      </c>
      <c r="D17" s="33">
        <v>89.236885461459991</v>
      </c>
      <c r="E17" s="33">
        <v>72.399094739670005</v>
      </c>
      <c r="F17" s="33">
        <v>6.1027841500900006</v>
      </c>
      <c r="G17" s="33">
        <v>351.16202882880998</v>
      </c>
      <c r="H17" s="33">
        <v>418.88419577992005</v>
      </c>
      <c r="I17" s="33">
        <v>131.05165592967001</v>
      </c>
      <c r="J17" s="33">
        <v>249.83920823187998</v>
      </c>
      <c r="K17" s="33">
        <v>340.25542384649998</v>
      </c>
      <c r="L17" s="33">
        <v>295.12884869896999</v>
      </c>
      <c r="M17" s="33">
        <v>235.37025428054002</v>
      </c>
      <c r="N17" s="33">
        <v>158.10857436422992</v>
      </c>
      <c r="O17" s="33">
        <v>92.188102129499995</v>
      </c>
      <c r="P17" s="33">
        <v>25.140305725578123</v>
      </c>
      <c r="Q17" s="33">
        <v>15.348037961819999</v>
      </c>
      <c r="R17" s="33">
        <v>15.80129689088</v>
      </c>
      <c r="S17" s="33">
        <v>1.3037698927300001</v>
      </c>
      <c r="T17" s="33">
        <v>75.317654836000003</v>
      </c>
      <c r="U17" s="33">
        <v>14.989036028999999</v>
      </c>
    </row>
    <row r="18" spans="2:21" x14ac:dyDescent="0.2">
      <c r="B18" s="34" t="s">
        <v>37</v>
      </c>
      <c r="C18" s="51" t="s">
        <v>210</v>
      </c>
      <c r="D18" s="35">
        <v>1406.31245163065</v>
      </c>
      <c r="E18" s="35">
        <v>369.63576739376992</v>
      </c>
      <c r="F18" s="35">
        <v>472.54522448215994</v>
      </c>
      <c r="G18" s="35">
        <v>271.70841876430995</v>
      </c>
      <c r="H18" s="35">
        <v>399.09602503721993</v>
      </c>
      <c r="I18" s="35">
        <v>306.74523832724992</v>
      </c>
      <c r="J18" s="35">
        <v>495.01148683679997</v>
      </c>
      <c r="K18" s="35">
        <v>2014.5218503445401</v>
      </c>
      <c r="L18" s="35">
        <v>2606.1646893115799</v>
      </c>
      <c r="M18" s="35">
        <v>3674.4940987110913</v>
      </c>
      <c r="N18" s="35">
        <v>2361.5912810398299</v>
      </c>
      <c r="O18" s="35">
        <v>5316.3120837688684</v>
      </c>
      <c r="P18" s="35">
        <v>6905.8369320206093</v>
      </c>
      <c r="Q18" s="35">
        <v>7811.5519512059245</v>
      </c>
      <c r="R18" s="35">
        <v>6556.4435736341711</v>
      </c>
      <c r="S18" s="35">
        <v>6772.0967618847199</v>
      </c>
      <c r="T18" s="35">
        <v>5625.9108598355133</v>
      </c>
      <c r="U18" s="35">
        <v>6506.1299889835027</v>
      </c>
    </row>
    <row r="19" spans="2:21" x14ac:dyDescent="0.2">
      <c r="B19" s="36" t="s">
        <v>38</v>
      </c>
      <c r="C19" s="53" t="s">
        <v>41</v>
      </c>
      <c r="D19" s="37">
        <v>3962.2231532443702</v>
      </c>
      <c r="E19" s="37">
        <v>1176.6634298420099</v>
      </c>
      <c r="F19" s="37">
        <v>1478.87844167004</v>
      </c>
      <c r="G19" s="37">
        <v>840.94231249541986</v>
      </c>
      <c r="H19" s="37">
        <v>1647.14788619003</v>
      </c>
      <c r="I19" s="37">
        <v>940.89624467619012</v>
      </c>
      <c r="J19" s="37">
        <v>1500.4449114809099</v>
      </c>
      <c r="K19" s="37">
        <v>3080.8687373032199</v>
      </c>
      <c r="L19" s="37">
        <v>4203.1882559126097</v>
      </c>
      <c r="M19" s="37">
        <v>6046.8266526775806</v>
      </c>
      <c r="N19" s="37">
        <v>7753.4817407326009</v>
      </c>
      <c r="O19" s="37">
        <v>11260.480583286739</v>
      </c>
      <c r="P19" s="37">
        <v>14446.162312625602</v>
      </c>
      <c r="Q19" s="37">
        <v>14770.69495242156</v>
      </c>
      <c r="R19" s="37">
        <v>12333.539952242152</v>
      </c>
      <c r="S19" s="37">
        <v>9998.5743905263771</v>
      </c>
      <c r="T19" s="37">
        <v>8133.9941270821146</v>
      </c>
      <c r="U19" s="37">
        <v>9504.2171504406324</v>
      </c>
    </row>
    <row r="20" spans="2:21" x14ac:dyDescent="0.2">
      <c r="B20" s="40" t="s">
        <v>40</v>
      </c>
      <c r="C20" s="54" t="s">
        <v>39</v>
      </c>
      <c r="D20" s="41">
        <v>4181.4221214528898</v>
      </c>
      <c r="E20" s="41">
        <v>1849.9518533462601</v>
      </c>
      <c r="F20" s="41">
        <v>2348.9923371191999</v>
      </c>
      <c r="G20" s="41">
        <v>2365.0591936179803</v>
      </c>
      <c r="H20" s="41">
        <v>3155.9839437979699</v>
      </c>
      <c r="I20" s="41">
        <v>1784.0868830631603</v>
      </c>
      <c r="J20" s="41">
        <v>3019.8029734076999</v>
      </c>
      <c r="K20" s="41">
        <v>4523.2669956395903</v>
      </c>
      <c r="L20" s="41">
        <v>5151.1994122475699</v>
      </c>
      <c r="M20" s="41">
        <v>6824.5809110420805</v>
      </c>
      <c r="N20" s="41">
        <v>8475.9940928524702</v>
      </c>
      <c r="O20" s="41">
        <v>12083.123946128049</v>
      </c>
      <c r="P20" s="41">
        <v>14536.447893760591</v>
      </c>
      <c r="Q20" s="41">
        <v>15331.395001838988</v>
      </c>
      <c r="R20" s="41">
        <v>13000.289020323537</v>
      </c>
      <c r="S20" s="41">
        <v>10247.048842142854</v>
      </c>
      <c r="T20" s="41">
        <v>8209.3117819181152</v>
      </c>
      <c r="U20" s="41">
        <v>9519.2061864696334</v>
      </c>
    </row>
    <row r="21" spans="2:2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x14ac:dyDescent="0.2">
      <c r="B23" s="36" t="s">
        <v>46</v>
      </c>
      <c r="C23" s="53" t="s">
        <v>118</v>
      </c>
      <c r="D23" s="39">
        <v>8.2645934246444686</v>
      </c>
      <c r="E23" s="39">
        <v>2.9480296983578067</v>
      </c>
      <c r="F23" s="39">
        <v>3.5186665483946342</v>
      </c>
      <c r="G23" s="39">
        <v>3.2965208667195629</v>
      </c>
      <c r="H23" s="39">
        <v>3.8625560502134739</v>
      </c>
      <c r="I23" s="39">
        <v>1.9086212108359049</v>
      </c>
      <c r="J23" s="39">
        <v>2.8509413782679482</v>
      </c>
      <c r="K23" s="39">
        <v>3.8601294982034706</v>
      </c>
      <c r="L23" s="39">
        <v>4.1113822508278473</v>
      </c>
      <c r="M23" s="39">
        <v>4.8045045962265576</v>
      </c>
      <c r="N23" s="39">
        <v>5.6597452629521321</v>
      </c>
      <c r="O23" s="39">
        <v>7.9855610896823119</v>
      </c>
      <c r="P23" s="39">
        <v>8.7770294888536977</v>
      </c>
      <c r="Q23" s="39">
        <v>8.1135444753001771</v>
      </c>
      <c r="R23" s="39">
        <v>6.6004289175537272</v>
      </c>
      <c r="S23" s="39">
        <v>4.9360779241297612</v>
      </c>
      <c r="T23" s="39">
        <v>3.9012794976875917</v>
      </c>
      <c r="U23" s="39">
        <v>4.1511289075095714</v>
      </c>
    </row>
    <row r="24" spans="2:21" x14ac:dyDescent="0.2">
      <c r="B24" s="40" t="s">
        <v>48</v>
      </c>
      <c r="C24" s="54" t="s">
        <v>132</v>
      </c>
      <c r="D24" s="42">
        <v>11.637392215915769</v>
      </c>
      <c r="E24" s="42">
        <v>2.8456811008020884</v>
      </c>
      <c r="F24" s="42">
        <v>3.376926795010994</v>
      </c>
      <c r="G24" s="42">
        <v>1.893878545615157</v>
      </c>
      <c r="H24" s="42">
        <v>3.0047003460981996</v>
      </c>
      <c r="I24" s="42">
        <v>1.5196058476523069</v>
      </c>
      <c r="J24" s="42">
        <v>2.2397022512526155</v>
      </c>
      <c r="K24" s="42">
        <v>3.9569665122329019</v>
      </c>
      <c r="L24" s="42">
        <v>4.8644160722030811</v>
      </c>
      <c r="M24" s="42">
        <v>5.7582707989384518</v>
      </c>
      <c r="N24" s="42">
        <v>7.0570777318524822</v>
      </c>
      <c r="O24" s="42">
        <v>9.6968238427029956</v>
      </c>
      <c r="P24" s="42">
        <v>11.180531494652296</v>
      </c>
      <c r="Q24" s="42">
        <v>10.227618337710542</v>
      </c>
      <c r="R24" s="42">
        <v>7.9056573885663726</v>
      </c>
      <c r="S24" s="42">
        <v>6.2250663730862152</v>
      </c>
      <c r="T24" s="42">
        <v>4.9682368723130619</v>
      </c>
      <c r="U24" s="42">
        <v>5.3004650709156875</v>
      </c>
    </row>
    <row r="25" spans="2:21" s="9" customFormat="1" x14ac:dyDescent="0.2">
      <c r="B25" s="10" t="s">
        <v>137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s="9" customFormat="1" x14ac:dyDescent="0.2"/>
    <row r="27" spans="2:21" s="9" customFormat="1" x14ac:dyDescent="0.2"/>
    <row r="28" spans="2:21" s="9" customFormat="1" x14ac:dyDescent="0.2"/>
    <row r="29" spans="2:21" s="9" customFormat="1" x14ac:dyDescent="0.2"/>
    <row r="30" spans="2:21" s="9" customFormat="1" x14ac:dyDescent="0.2"/>
    <row r="31" spans="2:21" s="20" customFormat="1" ht="12" thickBot="1" x14ac:dyDescent="0.25"/>
    <row r="32" spans="2:21" s="9" customFormat="1" x14ac:dyDescent="0.2"/>
    <row r="33" spans="2:21" s="9" customFormat="1" x14ac:dyDescent="0.2"/>
    <row r="34" spans="2:21" s="9" customFormat="1" x14ac:dyDescent="0.2"/>
    <row r="35" spans="2:21" ht="18" x14ac:dyDescent="0.2">
      <c r="B35" s="65" t="s">
        <v>215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2:21" ht="15" customHeight="1" x14ac:dyDescent="0.2">
      <c r="B36" s="64" t="s">
        <v>131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</row>
    <row r="37" spans="2:21" ht="22.5" x14ac:dyDescent="0.2">
      <c r="B37" s="68"/>
      <c r="C37" s="66" t="s">
        <v>0</v>
      </c>
      <c r="D37" s="30" t="s">
        <v>72</v>
      </c>
      <c r="E37" s="30" t="s">
        <v>73</v>
      </c>
      <c r="F37" s="30" t="s">
        <v>74</v>
      </c>
      <c r="G37" s="30" t="s">
        <v>75</v>
      </c>
      <c r="H37" s="30" t="s">
        <v>76</v>
      </c>
      <c r="I37" s="30" t="s">
        <v>77</v>
      </c>
      <c r="J37" s="30" t="s">
        <v>78</v>
      </c>
      <c r="K37" s="30" t="s">
        <v>79</v>
      </c>
      <c r="L37" s="30" t="s">
        <v>80</v>
      </c>
      <c r="M37" s="30" t="s">
        <v>81</v>
      </c>
      <c r="N37" s="30" t="s">
        <v>82</v>
      </c>
      <c r="O37" s="30" t="s">
        <v>83</v>
      </c>
      <c r="P37" s="30" t="s">
        <v>84</v>
      </c>
      <c r="Q37" s="30" t="s">
        <v>113</v>
      </c>
      <c r="R37" s="30" t="s">
        <v>124</v>
      </c>
      <c r="S37" s="30" t="s">
        <v>129</v>
      </c>
      <c r="T37" s="30" t="s">
        <v>142</v>
      </c>
      <c r="U37" s="30" t="s">
        <v>147</v>
      </c>
    </row>
    <row r="38" spans="2:21" ht="23.25" thickBot="1" x14ac:dyDescent="0.25">
      <c r="B38" s="69"/>
      <c r="C38" s="67"/>
      <c r="D38" s="55" t="s">
        <v>85</v>
      </c>
      <c r="E38" s="55" t="s">
        <v>86</v>
      </c>
      <c r="F38" s="55" t="s">
        <v>87</v>
      </c>
      <c r="G38" s="55" t="s">
        <v>88</v>
      </c>
      <c r="H38" s="55" t="s">
        <v>89</v>
      </c>
      <c r="I38" s="55" t="s">
        <v>90</v>
      </c>
      <c r="J38" s="55" t="s">
        <v>91</v>
      </c>
      <c r="K38" s="55" t="s">
        <v>92</v>
      </c>
      <c r="L38" s="55" t="s">
        <v>93</v>
      </c>
      <c r="M38" s="55" t="s">
        <v>94</v>
      </c>
      <c r="N38" s="55" t="s">
        <v>95</v>
      </c>
      <c r="O38" s="55" t="s">
        <v>96</v>
      </c>
      <c r="P38" s="55" t="s">
        <v>97</v>
      </c>
      <c r="Q38" s="55" t="s">
        <v>114</v>
      </c>
      <c r="R38" s="55" t="s">
        <v>123</v>
      </c>
      <c r="S38" s="55" t="s">
        <v>128</v>
      </c>
      <c r="T38" s="55" t="s">
        <v>141</v>
      </c>
      <c r="U38" s="55" t="s">
        <v>146</v>
      </c>
    </row>
    <row r="39" spans="2:21" x14ac:dyDescent="0.2">
      <c r="B39" s="34" t="s">
        <v>25</v>
      </c>
      <c r="C39" s="51" t="s">
        <v>26</v>
      </c>
      <c r="D39" s="35">
        <v>2449.3835723297602</v>
      </c>
      <c r="E39" s="35">
        <v>752.07977513456012</v>
      </c>
      <c r="F39" s="35">
        <v>943.14281256846994</v>
      </c>
      <c r="G39" s="35">
        <v>517.97600667440986</v>
      </c>
      <c r="H39" s="35">
        <v>1016.8389618900101</v>
      </c>
      <c r="I39" s="35">
        <v>565.44873315610005</v>
      </c>
      <c r="J39" s="35">
        <v>899.52484531817981</v>
      </c>
      <c r="K39" s="35">
        <v>924.65284087715997</v>
      </c>
      <c r="L39" s="35">
        <v>1529.6680027627597</v>
      </c>
      <c r="M39" s="35">
        <v>2239.2210824977092</v>
      </c>
      <c r="N39" s="35">
        <v>5139.6051398383888</v>
      </c>
      <c r="O39" s="35">
        <v>5723.5643310874948</v>
      </c>
      <c r="P39" s="35">
        <v>7206.245679148411</v>
      </c>
      <c r="Q39" s="35">
        <v>6658.8933194953061</v>
      </c>
      <c r="R39" s="35">
        <v>5519.0343938886872</v>
      </c>
      <c r="S39" s="35">
        <v>2982.6543779813278</v>
      </c>
      <c r="T39" s="35">
        <v>2322.4001788936412</v>
      </c>
      <c r="U39" s="35">
        <v>2768.0304692743302</v>
      </c>
    </row>
    <row r="40" spans="2:21" x14ac:dyDescent="0.2">
      <c r="B40" s="32"/>
      <c r="C40" s="52" t="s">
        <v>27</v>
      </c>
      <c r="D40" s="33">
        <v>251.8300796199</v>
      </c>
      <c r="E40" s="33">
        <v>140.18561599126002</v>
      </c>
      <c r="F40" s="33">
        <v>166.14374381341997</v>
      </c>
      <c r="G40" s="33">
        <v>174.66688548497999</v>
      </c>
      <c r="H40" s="33">
        <v>143.60313515598</v>
      </c>
      <c r="I40" s="33">
        <v>116.02059204913999</v>
      </c>
      <c r="J40" s="33">
        <v>71.825574343710016</v>
      </c>
      <c r="K40" s="33">
        <v>54.092259309239999</v>
      </c>
      <c r="L40" s="33">
        <v>79.323967711700021</v>
      </c>
      <c r="M40" s="33">
        <v>124.58163232097002</v>
      </c>
      <c r="N40" s="33">
        <v>77.319913933680013</v>
      </c>
      <c r="O40" s="33">
        <v>98.484158458670009</v>
      </c>
      <c r="P40" s="33">
        <v>303.76723005132982</v>
      </c>
      <c r="Q40" s="33">
        <v>166.62949541684003</v>
      </c>
      <c r="R40" s="33">
        <v>219.07732316591003</v>
      </c>
      <c r="S40" s="33">
        <v>333.16966435154012</v>
      </c>
      <c r="T40" s="33">
        <v>597.87091972534938</v>
      </c>
      <c r="U40" s="33">
        <v>531.37649160481055</v>
      </c>
    </row>
    <row r="41" spans="2:21" x14ac:dyDescent="0.2">
      <c r="B41" s="32"/>
      <c r="C41" s="52" t="s">
        <v>28</v>
      </c>
      <c r="D41" s="33">
        <v>385.35923407923008</v>
      </c>
      <c r="E41" s="33">
        <v>106.15454578751</v>
      </c>
      <c r="F41" s="33">
        <v>204.96457843772001</v>
      </c>
      <c r="G41" s="33">
        <v>158.9706813654</v>
      </c>
      <c r="H41" s="33">
        <v>271.60899682676006</v>
      </c>
      <c r="I41" s="33">
        <v>243.87817049526006</v>
      </c>
      <c r="J41" s="33">
        <v>174.93134962492994</v>
      </c>
      <c r="K41" s="33">
        <v>310.47081821976997</v>
      </c>
      <c r="L41" s="33">
        <v>330.31807579191008</v>
      </c>
      <c r="M41" s="33">
        <v>474.64927039309009</v>
      </c>
      <c r="N41" s="33">
        <v>459.03272125339998</v>
      </c>
      <c r="O41" s="33">
        <v>439.94313578988238</v>
      </c>
      <c r="P41" s="33">
        <v>604.67693826261984</v>
      </c>
      <c r="Q41" s="33">
        <v>588.33352015327353</v>
      </c>
      <c r="R41" s="33">
        <v>719.61923984981536</v>
      </c>
      <c r="S41" s="33">
        <v>737.43058642297319</v>
      </c>
      <c r="T41" s="33">
        <v>1090.4095058214095</v>
      </c>
      <c r="U41" s="33">
        <v>1089.1777982972001</v>
      </c>
    </row>
    <row r="42" spans="2:21" x14ac:dyDescent="0.2">
      <c r="B42" s="32"/>
      <c r="C42" s="52" t="s">
        <v>29</v>
      </c>
      <c r="D42" s="33">
        <v>1810.3249272629703</v>
      </c>
      <c r="E42" s="33">
        <v>505.73961335579003</v>
      </c>
      <c r="F42" s="33">
        <v>572.03449031732998</v>
      </c>
      <c r="G42" s="33">
        <v>182.42682808939989</v>
      </c>
      <c r="H42" s="33">
        <v>599.73110082189999</v>
      </c>
      <c r="I42" s="33">
        <v>204.98919715369999</v>
      </c>
      <c r="J42" s="33">
        <v>652.73274981513987</v>
      </c>
      <c r="K42" s="33">
        <v>560.0565733481501</v>
      </c>
      <c r="L42" s="33">
        <v>1119.9022184991497</v>
      </c>
      <c r="M42" s="33">
        <v>1639.6794928066493</v>
      </c>
      <c r="N42" s="33">
        <v>4603.2431571513089</v>
      </c>
      <c r="O42" s="33">
        <v>5169.4245924669422</v>
      </c>
      <c r="P42" s="33">
        <v>6297.267004978462</v>
      </c>
      <c r="Q42" s="33">
        <v>5902.7697643711927</v>
      </c>
      <c r="R42" s="33">
        <v>4580.0065713109616</v>
      </c>
      <c r="S42" s="33">
        <v>1907.7296511148145</v>
      </c>
      <c r="T42" s="33">
        <v>633.79155592388236</v>
      </c>
      <c r="U42" s="33">
        <v>1140.6935803993199</v>
      </c>
    </row>
    <row r="43" spans="2:21" x14ac:dyDescent="0.2">
      <c r="B43" s="32"/>
      <c r="C43" s="52" t="s">
        <v>30</v>
      </c>
      <c r="D43" s="33">
        <v>1.8693313676600001</v>
      </c>
      <c r="E43" s="33">
        <v>0</v>
      </c>
      <c r="F43" s="33">
        <v>0</v>
      </c>
      <c r="G43" s="33">
        <v>1.9116117346299999</v>
      </c>
      <c r="H43" s="33">
        <v>1.89572908537</v>
      </c>
      <c r="I43" s="33">
        <v>0.560773458</v>
      </c>
      <c r="J43" s="33">
        <v>3.5171534399999996E-2</v>
      </c>
      <c r="K43" s="33">
        <v>3.3189999999999997E-2</v>
      </c>
      <c r="L43" s="33">
        <v>0.12374075999999999</v>
      </c>
      <c r="M43" s="33">
        <v>0.31068697700000003</v>
      </c>
      <c r="N43" s="33">
        <v>9.3474999999999999E-3</v>
      </c>
      <c r="O43" s="33">
        <v>15.712444372</v>
      </c>
      <c r="P43" s="33">
        <v>0.534505856</v>
      </c>
      <c r="Q43" s="33">
        <v>1.1605395540000001</v>
      </c>
      <c r="R43" s="33">
        <v>0.33125956200000001</v>
      </c>
      <c r="S43" s="33">
        <v>4.3244760920000003</v>
      </c>
      <c r="T43" s="33">
        <v>0.32819742299999999</v>
      </c>
      <c r="U43" s="33">
        <v>6.7825989729999998</v>
      </c>
    </row>
    <row r="44" spans="2:21" x14ac:dyDescent="0.2">
      <c r="B44" s="34" t="s">
        <v>31</v>
      </c>
      <c r="C44" s="51" t="s">
        <v>32</v>
      </c>
      <c r="D44" s="35">
        <v>219.15949513151998</v>
      </c>
      <c r="E44" s="35">
        <v>673.27556475357005</v>
      </c>
      <c r="F44" s="35">
        <v>870.11151208579008</v>
      </c>
      <c r="G44" s="35">
        <v>1524.1168811225602</v>
      </c>
      <c r="H44" s="35">
        <v>1508.8360576079401</v>
      </c>
      <c r="I44" s="35">
        <v>843.13148994796984</v>
      </c>
      <c r="J44" s="35">
        <v>1519.35806192679</v>
      </c>
      <c r="K44" s="35">
        <v>1442.39825833637</v>
      </c>
      <c r="L44" s="35">
        <v>948.01115633495999</v>
      </c>
      <c r="M44" s="35">
        <v>777.75425836450017</v>
      </c>
      <c r="N44" s="35">
        <v>722.51235211987</v>
      </c>
      <c r="O44" s="35">
        <v>822.64336284130945</v>
      </c>
      <c r="P44" s="35">
        <v>90.285581134988291</v>
      </c>
      <c r="Q44" s="35">
        <v>560.70004941742991</v>
      </c>
      <c r="R44" s="35">
        <v>666.68060646638492</v>
      </c>
      <c r="S44" s="35">
        <v>248.47445161647676</v>
      </c>
      <c r="T44" s="35">
        <v>75.317654836000003</v>
      </c>
      <c r="U44" s="35">
        <v>14.989036028999999</v>
      </c>
    </row>
    <row r="45" spans="2:21" x14ac:dyDescent="0.2">
      <c r="B45" s="34"/>
      <c r="C45" s="51" t="s">
        <v>33</v>
      </c>
      <c r="D45" s="35">
        <v>52.347911902060005</v>
      </c>
      <c r="E45" s="35">
        <v>139.27305061431002</v>
      </c>
      <c r="F45" s="35">
        <v>180.37879049618999</v>
      </c>
      <c r="G45" s="35">
        <v>1091.5826276684002</v>
      </c>
      <c r="H45" s="35">
        <v>958.49055413530004</v>
      </c>
      <c r="I45" s="35">
        <v>684.35021662056988</v>
      </c>
      <c r="J45" s="35">
        <v>821.77294871291008</v>
      </c>
      <c r="K45" s="35">
        <v>546.69726813345005</v>
      </c>
      <c r="L45" s="35">
        <v>539.61074038498998</v>
      </c>
      <c r="M45" s="35">
        <v>488.02766181113009</v>
      </c>
      <c r="N45" s="35">
        <v>491.52839857055005</v>
      </c>
      <c r="O45" s="35">
        <v>623.21376219303943</v>
      </c>
      <c r="P45" s="35">
        <v>3.8028803999999999E-2</v>
      </c>
      <c r="Q45" s="35">
        <v>452.95620937820985</v>
      </c>
      <c r="R45" s="35">
        <v>566.70005571488491</v>
      </c>
      <c r="S45" s="35">
        <v>137.47309917339675</v>
      </c>
      <c r="T45" s="35">
        <v>0</v>
      </c>
      <c r="U45" s="35">
        <v>0</v>
      </c>
    </row>
    <row r="46" spans="2:21" x14ac:dyDescent="0.2">
      <c r="B46" s="31"/>
      <c r="C46" s="52" t="s">
        <v>34</v>
      </c>
      <c r="D46" s="33">
        <v>30.936095234420002</v>
      </c>
      <c r="E46" s="33">
        <v>78.176808254950004</v>
      </c>
      <c r="F46" s="33">
        <v>103.82585948184</v>
      </c>
      <c r="G46" s="33">
        <v>284.05455138855001</v>
      </c>
      <c r="H46" s="33">
        <v>248.94038502185001</v>
      </c>
      <c r="I46" s="33">
        <v>213.88569380099</v>
      </c>
      <c r="J46" s="33">
        <v>208.47315671004</v>
      </c>
      <c r="K46" s="33">
        <v>166.70862604061</v>
      </c>
      <c r="L46" s="33">
        <v>94.169532096699996</v>
      </c>
      <c r="M46" s="33">
        <v>80.280229556839998</v>
      </c>
      <c r="N46" s="33">
        <v>82.691731306440005</v>
      </c>
      <c r="O46" s="33">
        <v>164.11583818331022</v>
      </c>
      <c r="P46" s="33">
        <v>0</v>
      </c>
      <c r="Q46" s="33">
        <v>55.852658020064368</v>
      </c>
      <c r="R46" s="33">
        <v>69.742463484377041</v>
      </c>
      <c r="S46" s="33">
        <v>21.345165084358236</v>
      </c>
      <c r="T46" s="33">
        <v>0</v>
      </c>
      <c r="U46" s="33">
        <v>0</v>
      </c>
    </row>
    <row r="47" spans="2:21" x14ac:dyDescent="0.2">
      <c r="B47" s="31"/>
      <c r="C47" s="52" t="s">
        <v>35</v>
      </c>
      <c r="D47" s="33">
        <v>21.41181666764</v>
      </c>
      <c r="E47" s="33">
        <v>61.096242359360012</v>
      </c>
      <c r="F47" s="33">
        <v>76.552931014349994</v>
      </c>
      <c r="G47" s="33">
        <v>807.5280762798501</v>
      </c>
      <c r="H47" s="33">
        <v>709.55016911345001</v>
      </c>
      <c r="I47" s="33">
        <v>470.46452281957994</v>
      </c>
      <c r="J47" s="33">
        <v>613.29979200287005</v>
      </c>
      <c r="K47" s="33">
        <v>379.98864209284005</v>
      </c>
      <c r="L47" s="33">
        <v>445.44120828828994</v>
      </c>
      <c r="M47" s="33">
        <v>407.74743225429006</v>
      </c>
      <c r="N47" s="33">
        <v>408.83666726411008</v>
      </c>
      <c r="O47" s="33">
        <v>459.09792400972918</v>
      </c>
      <c r="P47" s="33">
        <v>3.8028803999999999E-2</v>
      </c>
      <c r="Q47" s="33">
        <v>397.10355135814547</v>
      </c>
      <c r="R47" s="33">
        <v>496.95759223050783</v>
      </c>
      <c r="S47" s="33">
        <v>116.1279340890385</v>
      </c>
      <c r="T47" s="33">
        <v>0</v>
      </c>
      <c r="U47" s="33">
        <v>0</v>
      </c>
    </row>
    <row r="48" spans="2:21" x14ac:dyDescent="0.2">
      <c r="B48" s="34"/>
      <c r="C48" s="51" t="s">
        <v>36</v>
      </c>
      <c r="D48" s="35">
        <v>166.81158322945998</v>
      </c>
      <c r="E48" s="35">
        <v>534.00251413926003</v>
      </c>
      <c r="F48" s="35">
        <v>689.73272158960015</v>
      </c>
      <c r="G48" s="35">
        <v>432.53425345415997</v>
      </c>
      <c r="H48" s="35">
        <v>550.34550347264008</v>
      </c>
      <c r="I48" s="35">
        <v>158.78127332740002</v>
      </c>
      <c r="J48" s="35">
        <v>697.58511321388005</v>
      </c>
      <c r="K48" s="35">
        <v>895.70099020292002</v>
      </c>
      <c r="L48" s="35">
        <v>408.40041594997001</v>
      </c>
      <c r="M48" s="35">
        <v>289.72659655337003</v>
      </c>
      <c r="N48" s="35">
        <v>230.98395354932001</v>
      </c>
      <c r="O48" s="35">
        <v>199.42960064827002</v>
      </c>
      <c r="P48" s="35">
        <v>90.247552330988285</v>
      </c>
      <c r="Q48" s="35">
        <v>107.74384003922</v>
      </c>
      <c r="R48" s="35">
        <v>99.980550751500004</v>
      </c>
      <c r="S48" s="35">
        <v>111.00135244308001</v>
      </c>
      <c r="T48" s="35">
        <v>75.317654836000003</v>
      </c>
      <c r="U48" s="35">
        <v>14.989036028999999</v>
      </c>
    </row>
    <row r="49" spans="2:21" x14ac:dyDescent="0.2">
      <c r="B49" s="31"/>
      <c r="C49" s="52" t="s">
        <v>34</v>
      </c>
      <c r="D49" s="33">
        <v>77.58356258500001</v>
      </c>
      <c r="E49" s="33">
        <v>461.60626613177004</v>
      </c>
      <c r="F49" s="33">
        <v>683.63006915666017</v>
      </c>
      <c r="G49" s="33">
        <v>81.372224625349986</v>
      </c>
      <c r="H49" s="33">
        <v>131.46130769272</v>
      </c>
      <c r="I49" s="33">
        <v>27.729617397729999</v>
      </c>
      <c r="J49" s="33">
        <v>447.74590498200001</v>
      </c>
      <c r="K49" s="33">
        <v>555.44556635642004</v>
      </c>
      <c r="L49" s="33">
        <v>113.27156725099999</v>
      </c>
      <c r="M49" s="33">
        <v>54.356342272829998</v>
      </c>
      <c r="N49" s="33">
        <v>72.875379185089997</v>
      </c>
      <c r="O49" s="33">
        <v>107.24149851877</v>
      </c>
      <c r="P49" s="33">
        <v>65.107246605410154</v>
      </c>
      <c r="Q49" s="33">
        <v>92.395802077400006</v>
      </c>
      <c r="R49" s="33">
        <v>84.247715475619998</v>
      </c>
      <c r="S49" s="33">
        <v>109.69758255035001</v>
      </c>
      <c r="T49" s="33">
        <v>0</v>
      </c>
      <c r="U49" s="33">
        <v>0</v>
      </c>
    </row>
    <row r="50" spans="2:21" x14ac:dyDescent="0.2">
      <c r="B50" s="31"/>
      <c r="C50" s="52" t="s">
        <v>35</v>
      </c>
      <c r="D50" s="33">
        <v>89.228020644459988</v>
      </c>
      <c r="E50" s="33">
        <v>72.396248007490016</v>
      </c>
      <c r="F50" s="33">
        <v>6.1026524329400003</v>
      </c>
      <c r="G50" s="33">
        <v>351.16202882880998</v>
      </c>
      <c r="H50" s="33">
        <v>418.88419577992005</v>
      </c>
      <c r="I50" s="33">
        <v>131.05165592967001</v>
      </c>
      <c r="J50" s="33">
        <v>249.83920823187998</v>
      </c>
      <c r="K50" s="33">
        <v>340.25542384649998</v>
      </c>
      <c r="L50" s="33">
        <v>295.12884869896999</v>
      </c>
      <c r="M50" s="33">
        <v>235.37025428054002</v>
      </c>
      <c r="N50" s="33">
        <v>158.10857436423001</v>
      </c>
      <c r="O50" s="33">
        <v>92.188102129499995</v>
      </c>
      <c r="P50" s="33">
        <v>25.140305725578123</v>
      </c>
      <c r="Q50" s="33">
        <v>15.348037961819999</v>
      </c>
      <c r="R50" s="33">
        <v>15.732835275879999</v>
      </c>
      <c r="S50" s="33">
        <v>1.3037698927300001</v>
      </c>
      <c r="T50" s="33">
        <v>75.317654836000003</v>
      </c>
      <c r="U50" s="33">
        <v>14.989036028999999</v>
      </c>
    </row>
    <row r="51" spans="2:21" x14ac:dyDescent="0.2">
      <c r="B51" s="34" t="s">
        <v>37</v>
      </c>
      <c r="C51" s="51" t="s">
        <v>210</v>
      </c>
      <c r="D51" s="35">
        <v>1166.9946562083401</v>
      </c>
      <c r="E51" s="35">
        <v>273.24071848417992</v>
      </c>
      <c r="F51" s="35">
        <v>410.10783192057994</v>
      </c>
      <c r="G51" s="35">
        <v>215.25028872786999</v>
      </c>
      <c r="H51" s="35">
        <v>321.8883601407199</v>
      </c>
      <c r="I51" s="35">
        <v>252.66292488058997</v>
      </c>
      <c r="J51" s="35">
        <v>396.97069292185</v>
      </c>
      <c r="K51" s="35">
        <v>1372.89383927161</v>
      </c>
      <c r="L51" s="35">
        <v>1943.66849564414</v>
      </c>
      <c r="M51" s="35">
        <v>3132.9514309173414</v>
      </c>
      <c r="N51" s="35">
        <v>1810.0073489611202</v>
      </c>
      <c r="O51" s="35">
        <v>4811.8711192336687</v>
      </c>
      <c r="P51" s="35">
        <v>5980.6063145437092</v>
      </c>
      <c r="Q51" s="35">
        <v>6975.1789007626394</v>
      </c>
      <c r="R51" s="35">
        <v>5837.2812462069187</v>
      </c>
      <c r="S51" s="35">
        <v>5912.6949730048809</v>
      </c>
      <c r="T51" s="35">
        <v>4571.7606792421329</v>
      </c>
      <c r="U51" s="35">
        <v>5524.5671190963221</v>
      </c>
    </row>
    <row r="52" spans="2:21" x14ac:dyDescent="0.2">
      <c r="B52" s="36" t="s">
        <v>38</v>
      </c>
      <c r="C52" s="53" t="s">
        <v>41</v>
      </c>
      <c r="D52" s="37">
        <v>3616.3782285381003</v>
      </c>
      <c r="E52" s="37">
        <v>1025.3204936187401</v>
      </c>
      <c r="F52" s="37">
        <v>1353.2506444890498</v>
      </c>
      <c r="G52" s="37">
        <v>733.2262954022799</v>
      </c>
      <c r="H52" s="37">
        <v>1338.72732203073</v>
      </c>
      <c r="I52" s="37">
        <v>818.11165803668996</v>
      </c>
      <c r="J52" s="37">
        <v>1296.4955382400299</v>
      </c>
      <c r="K52" s="37">
        <v>2297.5466801487701</v>
      </c>
      <c r="L52" s="37">
        <v>3473.3364984068994</v>
      </c>
      <c r="M52" s="37">
        <v>5372.1725134150511</v>
      </c>
      <c r="N52" s="37">
        <v>6949.6124887995093</v>
      </c>
      <c r="O52" s="37">
        <v>10535.435450321163</v>
      </c>
      <c r="P52" s="37">
        <v>13186.85199369212</v>
      </c>
      <c r="Q52" s="37">
        <v>13634.072220257945</v>
      </c>
      <c r="R52" s="37">
        <v>11356.315640095607</v>
      </c>
      <c r="S52" s="37">
        <v>8895.3493509862092</v>
      </c>
      <c r="T52" s="37">
        <v>6894.1608581357741</v>
      </c>
      <c r="U52" s="37">
        <v>8292.5975883706524</v>
      </c>
    </row>
    <row r="53" spans="2:21" x14ac:dyDescent="0.2">
      <c r="B53" s="40" t="s">
        <v>40</v>
      </c>
      <c r="C53" s="54" t="s">
        <v>39</v>
      </c>
      <c r="D53" s="41">
        <v>3835.5377236696204</v>
      </c>
      <c r="E53" s="41">
        <v>1698.5960583723102</v>
      </c>
      <c r="F53" s="41">
        <v>2223.3621565748399</v>
      </c>
      <c r="G53" s="41">
        <v>2257.3431765248401</v>
      </c>
      <c r="H53" s="41">
        <v>2847.5633796386701</v>
      </c>
      <c r="I53" s="41">
        <v>1661.2431479846598</v>
      </c>
      <c r="J53" s="41">
        <v>2815.8536001668199</v>
      </c>
      <c r="K53" s="41">
        <v>3739.94493848514</v>
      </c>
      <c r="L53" s="41">
        <v>4421.3476547418595</v>
      </c>
      <c r="M53" s="41">
        <v>6149.9267717795501</v>
      </c>
      <c r="N53" s="41">
        <v>7672.1248409193795</v>
      </c>
      <c r="O53" s="41">
        <v>11358.078813162472</v>
      </c>
      <c r="P53" s="41">
        <v>13277.137574827109</v>
      </c>
      <c r="Q53" s="41">
        <v>14194.772269675375</v>
      </c>
      <c r="R53" s="41">
        <v>12022.99624656199</v>
      </c>
      <c r="S53" s="41">
        <v>9143.8238026026847</v>
      </c>
      <c r="T53" s="41">
        <v>6969.4785129717748</v>
      </c>
      <c r="U53" s="41">
        <v>8307.5866243996534</v>
      </c>
    </row>
    <row r="54" spans="2:21" x14ac:dyDescent="0.2">
      <c r="B54" s="36" t="s">
        <v>42</v>
      </c>
      <c r="C54" s="53" t="s">
        <v>43</v>
      </c>
      <c r="D54" s="37">
        <v>46414.377968989</v>
      </c>
      <c r="E54" s="37">
        <v>57985.362253691259</v>
      </c>
      <c r="F54" s="37">
        <v>61702.732581472257</v>
      </c>
      <c r="G54" s="37">
        <v>66847.927873191889</v>
      </c>
      <c r="H54" s="37">
        <v>73985.946293500805</v>
      </c>
      <c r="I54" s="37">
        <v>85709.676762473289</v>
      </c>
      <c r="J54" s="37">
        <v>98950.148318853724</v>
      </c>
      <c r="K54" s="37">
        <v>109536.81335213849</v>
      </c>
      <c r="L54" s="37">
        <v>116480.64957380242</v>
      </c>
      <c r="M54" s="37">
        <v>130828.89488854403</v>
      </c>
      <c r="N54" s="37">
        <v>137151.1450499646</v>
      </c>
      <c r="O54" s="37">
        <v>138418.65230050098</v>
      </c>
      <c r="P54" s="37">
        <v>152372.00740684191</v>
      </c>
      <c r="Q54" s="37">
        <v>174554.99332499117</v>
      </c>
      <c r="R54" s="37">
        <v>185546.86091126842</v>
      </c>
      <c r="S54" s="37">
        <v>195336.06809172803</v>
      </c>
      <c r="T54" s="37">
        <v>197068.4696569787</v>
      </c>
      <c r="U54" s="37">
        <v>214699.20993375542</v>
      </c>
    </row>
    <row r="55" spans="2:21" x14ac:dyDescent="0.2">
      <c r="B55" s="40" t="s">
        <v>44</v>
      </c>
      <c r="C55" s="54" t="s">
        <v>45</v>
      </c>
      <c r="D55" s="41">
        <v>29906.520153204998</v>
      </c>
      <c r="E55" s="41">
        <v>36586.252845606265</v>
      </c>
      <c r="F55" s="41">
        <v>38742.987180324541</v>
      </c>
      <c r="G55" s="41">
        <v>39511.733357603895</v>
      </c>
      <c r="H55" s="41">
        <v>47101.864460115823</v>
      </c>
      <c r="I55" s="41">
        <v>54155.828541050272</v>
      </c>
      <c r="J55" s="41">
        <v>60023.18807573372</v>
      </c>
      <c r="K55" s="41">
        <v>70219.875279536485</v>
      </c>
      <c r="L55" s="41">
        <v>77598.646321949418</v>
      </c>
      <c r="M55" s="41">
        <v>93798.578877325024</v>
      </c>
      <c r="N55" s="41">
        <v>97262.292658230625</v>
      </c>
      <c r="O55" s="41">
        <v>103233.848442352</v>
      </c>
      <c r="P55" s="41">
        <v>115962.19572250691</v>
      </c>
      <c r="Q55" s="41">
        <v>130015.55403442714</v>
      </c>
      <c r="R55" s="41">
        <v>144595.6751648254</v>
      </c>
      <c r="S55" s="41">
        <v>148360.63852523602</v>
      </c>
      <c r="T55" s="41">
        <v>150363.55337310271</v>
      </c>
      <c r="U55" s="41">
        <v>164693.79028245743</v>
      </c>
    </row>
    <row r="56" spans="2:21" x14ac:dyDescent="0.2">
      <c r="B56" s="36" t="s">
        <v>46</v>
      </c>
      <c r="C56" s="53" t="s">
        <v>118</v>
      </c>
      <c r="D56" s="39">
        <v>8.2636844260463249</v>
      </c>
      <c r="E56" s="39">
        <v>2.9293531890700231</v>
      </c>
      <c r="F56" s="39">
        <v>3.6033447200075197</v>
      </c>
      <c r="G56" s="39">
        <v>3.3768334312574937</v>
      </c>
      <c r="H56" s="39">
        <v>3.8487895638212719</v>
      </c>
      <c r="I56" s="39">
        <v>1.9382212262781633</v>
      </c>
      <c r="J56" s="39">
        <v>2.8457295395789659</v>
      </c>
      <c r="K56" s="39">
        <v>3.414326950029102</v>
      </c>
      <c r="L56" s="39">
        <v>3.7957786730408665</v>
      </c>
      <c r="M56" s="39">
        <v>4.700740441948092</v>
      </c>
      <c r="N56" s="39">
        <v>5.5939196410823984</v>
      </c>
      <c r="O56" s="39">
        <v>8.2055984684091339</v>
      </c>
      <c r="P56" s="39">
        <v>8.7136330358741017</v>
      </c>
      <c r="Q56" s="39">
        <v>8.1319772063163889</v>
      </c>
      <c r="R56" s="39">
        <v>6.4797626796346544</v>
      </c>
      <c r="S56" s="39">
        <v>4.6810729282770396</v>
      </c>
      <c r="T56" s="39">
        <v>3.5365771729505933</v>
      </c>
      <c r="U56" s="39">
        <v>3.8694071706006397</v>
      </c>
    </row>
    <row r="57" spans="2:21" x14ac:dyDescent="0.2">
      <c r="B57" s="40" t="s">
        <v>48</v>
      </c>
      <c r="C57" s="54" t="s">
        <v>132</v>
      </c>
      <c r="D57" s="42">
        <v>12.092273557779819</v>
      </c>
      <c r="E57" s="42">
        <v>2.8024747381088346</v>
      </c>
      <c r="F57" s="42">
        <v>3.4928918572811862</v>
      </c>
      <c r="G57" s="42">
        <v>1.8557178668072101</v>
      </c>
      <c r="H57" s="42">
        <v>2.8421960306142795</v>
      </c>
      <c r="I57" s="42">
        <v>1.510662250170467</v>
      </c>
      <c r="J57" s="42">
        <v>2.1599911297683629</v>
      </c>
      <c r="K57" s="42">
        <v>3.2719321573878135</v>
      </c>
      <c r="L57" s="42">
        <v>4.47602717706744</v>
      </c>
      <c r="M57" s="42">
        <v>5.7273495800411602</v>
      </c>
      <c r="N57" s="42">
        <v>7.145227918099474</v>
      </c>
      <c r="O57" s="42">
        <v>10.205408021967113</v>
      </c>
      <c r="P57" s="42">
        <v>11.371681875744878</v>
      </c>
      <c r="Q57" s="42">
        <v>10.486493190382241</v>
      </c>
      <c r="R57" s="42">
        <v>7.8538418435755295</v>
      </c>
      <c r="S57" s="42">
        <v>5.9957610316385352</v>
      </c>
      <c r="T57" s="42">
        <v>4.5849946369842929</v>
      </c>
      <c r="U57" s="42">
        <v>5.0351610550394561</v>
      </c>
    </row>
    <row r="58" spans="2:21" s="9" customFormat="1" x14ac:dyDescent="0.2">
      <c r="B58" s="10" t="s">
        <v>137</v>
      </c>
      <c r="C58" s="17"/>
      <c r="D58" s="18"/>
      <c r="E58" s="18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2:21" s="9" customFormat="1" x14ac:dyDescent="0.2"/>
    <row r="60" spans="2:21" s="9" customFormat="1" x14ac:dyDescent="0.2"/>
    <row r="61" spans="2:21" s="9" customFormat="1" x14ac:dyDescent="0.2"/>
    <row r="62" spans="2:21" s="9" customFormat="1" x14ac:dyDescent="0.2"/>
    <row r="63" spans="2:21" s="9" customFormat="1" x14ac:dyDescent="0.2"/>
    <row r="64" spans="2:21" s="20" customFormat="1" ht="12" thickBot="1" x14ac:dyDescent="0.25"/>
    <row r="65" spans="2:21" s="9" customFormat="1" x14ac:dyDescent="0.2"/>
    <row r="66" spans="2:21" s="9" customFormat="1" x14ac:dyDescent="0.2"/>
    <row r="67" spans="2:21" s="9" customFormat="1" x14ac:dyDescent="0.2"/>
    <row r="68" spans="2:21" ht="18" x14ac:dyDescent="0.2">
      <c r="B68" s="65" t="s">
        <v>216</v>
      </c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</row>
    <row r="69" spans="2:21" ht="15" customHeight="1" x14ac:dyDescent="0.2">
      <c r="B69" s="64" t="s">
        <v>131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</row>
    <row r="70" spans="2:21" ht="22.5" x14ac:dyDescent="0.2">
      <c r="B70" s="68"/>
      <c r="C70" s="66" t="s">
        <v>0</v>
      </c>
      <c r="D70" s="30" t="s">
        <v>72</v>
      </c>
      <c r="E70" s="30" t="s">
        <v>73</v>
      </c>
      <c r="F70" s="30" t="s">
        <v>74</v>
      </c>
      <c r="G70" s="30" t="s">
        <v>75</v>
      </c>
      <c r="H70" s="30" t="s">
        <v>76</v>
      </c>
      <c r="I70" s="30" t="s">
        <v>77</v>
      </c>
      <c r="J70" s="30" t="s">
        <v>78</v>
      </c>
      <c r="K70" s="30" t="s">
        <v>79</v>
      </c>
      <c r="L70" s="30" t="s">
        <v>80</v>
      </c>
      <c r="M70" s="30" t="s">
        <v>81</v>
      </c>
      <c r="N70" s="30" t="s">
        <v>82</v>
      </c>
      <c r="O70" s="30" t="s">
        <v>83</v>
      </c>
      <c r="P70" s="30" t="s">
        <v>84</v>
      </c>
      <c r="Q70" s="30" t="s">
        <v>113</v>
      </c>
      <c r="R70" s="30" t="s">
        <v>124</v>
      </c>
      <c r="S70" s="30" t="s">
        <v>129</v>
      </c>
      <c r="T70" s="30" t="s">
        <v>142</v>
      </c>
      <c r="U70" s="30" t="s">
        <v>147</v>
      </c>
    </row>
    <row r="71" spans="2:21" ht="23.25" thickBot="1" x14ac:dyDescent="0.25">
      <c r="B71" s="69"/>
      <c r="C71" s="67"/>
      <c r="D71" s="55" t="s">
        <v>85</v>
      </c>
      <c r="E71" s="55" t="s">
        <v>86</v>
      </c>
      <c r="F71" s="55" t="s">
        <v>87</v>
      </c>
      <c r="G71" s="55" t="s">
        <v>88</v>
      </c>
      <c r="H71" s="55" t="s">
        <v>89</v>
      </c>
      <c r="I71" s="55" t="s">
        <v>90</v>
      </c>
      <c r="J71" s="55" t="s">
        <v>91</v>
      </c>
      <c r="K71" s="55" t="s">
        <v>92</v>
      </c>
      <c r="L71" s="55" t="s">
        <v>93</v>
      </c>
      <c r="M71" s="55" t="s">
        <v>94</v>
      </c>
      <c r="N71" s="55" t="s">
        <v>95</v>
      </c>
      <c r="O71" s="55" t="s">
        <v>96</v>
      </c>
      <c r="P71" s="55" t="s">
        <v>97</v>
      </c>
      <c r="Q71" s="55" t="s">
        <v>114</v>
      </c>
      <c r="R71" s="55" t="s">
        <v>123</v>
      </c>
      <c r="S71" s="55" t="s">
        <v>128</v>
      </c>
      <c r="T71" s="55" t="s">
        <v>141</v>
      </c>
      <c r="U71" s="55" t="s">
        <v>146</v>
      </c>
    </row>
    <row r="72" spans="2:21" x14ac:dyDescent="0.2">
      <c r="B72" s="34" t="s">
        <v>25</v>
      </c>
      <c r="C72" s="51" t="s">
        <v>26</v>
      </c>
      <c r="D72" s="35">
        <v>106.52712928396002</v>
      </c>
      <c r="E72" s="35">
        <v>54.947887313679999</v>
      </c>
      <c r="F72" s="35">
        <v>63.190404619409996</v>
      </c>
      <c r="G72" s="35">
        <v>51.2578870567</v>
      </c>
      <c r="H72" s="35">
        <v>231.21289926280002</v>
      </c>
      <c r="I72" s="35">
        <v>68.702273192840011</v>
      </c>
      <c r="J72" s="35">
        <v>105.90857932593001</v>
      </c>
      <c r="K72" s="35">
        <v>141.69404608152001</v>
      </c>
      <c r="L72" s="35">
        <v>67.355563838270001</v>
      </c>
      <c r="M72" s="35">
        <v>133.11147146878</v>
      </c>
      <c r="N72" s="35">
        <v>251.85442408084998</v>
      </c>
      <c r="O72" s="35">
        <v>220.60416843037569</v>
      </c>
      <c r="P72" s="35">
        <v>334.07970145658004</v>
      </c>
      <c r="Q72" s="35">
        <v>301.02382438447574</v>
      </c>
      <c r="R72" s="35">
        <v>285.4186958839</v>
      </c>
      <c r="S72" s="35">
        <v>243.82325066033007</v>
      </c>
      <c r="T72" s="35">
        <v>185.68308835296014</v>
      </c>
      <c r="U72" s="35">
        <v>230.05669218279991</v>
      </c>
    </row>
    <row r="73" spans="2:21" x14ac:dyDescent="0.2">
      <c r="B73" s="32"/>
      <c r="C73" s="52" t="s">
        <v>27</v>
      </c>
      <c r="D73" s="33">
        <v>2.8884056241799998</v>
      </c>
      <c r="E73" s="33">
        <v>3.0949162258999996</v>
      </c>
      <c r="F73" s="33">
        <v>2.1443791445100002</v>
      </c>
      <c r="G73" s="33">
        <v>2.3014349371900003</v>
      </c>
      <c r="H73" s="33">
        <v>3.26137112279</v>
      </c>
      <c r="I73" s="33">
        <v>2.86079552061</v>
      </c>
      <c r="J73" s="33">
        <v>1.1317969025100003</v>
      </c>
      <c r="K73" s="33">
        <v>2.1224557012899998</v>
      </c>
      <c r="L73" s="33">
        <v>1.0885253057399999</v>
      </c>
      <c r="M73" s="33">
        <v>5.0485047076599985</v>
      </c>
      <c r="N73" s="33">
        <v>1.9246525119800002</v>
      </c>
      <c r="O73" s="33">
        <v>3.5478528548399995</v>
      </c>
      <c r="P73" s="33">
        <v>6.9565786670899996</v>
      </c>
      <c r="Q73" s="33">
        <v>7.6288512420299996</v>
      </c>
      <c r="R73" s="33">
        <v>19.957180353780007</v>
      </c>
      <c r="S73" s="33">
        <v>15.824288629700002</v>
      </c>
      <c r="T73" s="33">
        <v>4.2873947807300015</v>
      </c>
      <c r="U73" s="33">
        <v>7.2839372490799947</v>
      </c>
    </row>
    <row r="74" spans="2:21" x14ac:dyDescent="0.2">
      <c r="B74" s="32"/>
      <c r="C74" s="52" t="s">
        <v>28</v>
      </c>
      <c r="D74" s="33">
        <v>16.329040185189999</v>
      </c>
      <c r="E74" s="33">
        <v>9.973628897070002</v>
      </c>
      <c r="F74" s="33">
        <v>7.0441357159299995</v>
      </c>
      <c r="G74" s="33">
        <v>4.5877615612600007</v>
      </c>
      <c r="H74" s="33">
        <v>4.9559642650299995</v>
      </c>
      <c r="I74" s="33">
        <v>3.0276043911200006</v>
      </c>
      <c r="J74" s="33">
        <v>4.8129551192200006</v>
      </c>
      <c r="K74" s="33">
        <v>13.357120998169997</v>
      </c>
      <c r="L74" s="33">
        <v>13.989308520120002</v>
      </c>
      <c r="M74" s="33">
        <v>14.013842866789997</v>
      </c>
      <c r="N74" s="33">
        <v>9.0554633031200016</v>
      </c>
      <c r="O74" s="33">
        <v>25.873931981995629</v>
      </c>
      <c r="P74" s="33">
        <v>36.271240709530005</v>
      </c>
      <c r="Q74" s="33">
        <v>36.396932686545711</v>
      </c>
      <c r="R74" s="33">
        <v>35.914128375610005</v>
      </c>
      <c r="S74" s="33">
        <v>32.789297555110011</v>
      </c>
      <c r="T74" s="33">
        <v>34.322547404010002</v>
      </c>
      <c r="U74" s="33">
        <v>40.160059016339993</v>
      </c>
    </row>
    <row r="75" spans="2:21" x14ac:dyDescent="0.2">
      <c r="B75" s="32"/>
      <c r="C75" s="52" t="s">
        <v>29</v>
      </c>
      <c r="D75" s="33">
        <v>14.93272061917</v>
      </c>
      <c r="E75" s="33">
        <v>23.959982532720002</v>
      </c>
      <c r="F75" s="33">
        <v>16.958961475289996</v>
      </c>
      <c r="G75" s="33">
        <v>9.2608159344299992</v>
      </c>
      <c r="H75" s="33">
        <v>179.83905602939001</v>
      </c>
      <c r="I75" s="33">
        <v>8.3543491826</v>
      </c>
      <c r="J75" s="33">
        <v>13.09528405486</v>
      </c>
      <c r="K75" s="33">
        <v>31.34660779303</v>
      </c>
      <c r="L75" s="33">
        <v>11.385812120620001</v>
      </c>
      <c r="M75" s="33">
        <v>63.791696171230001</v>
      </c>
      <c r="N75" s="33">
        <v>185.44772395801999</v>
      </c>
      <c r="O75" s="33">
        <v>84.385792066560043</v>
      </c>
      <c r="P75" s="33">
        <v>158.12082200261997</v>
      </c>
      <c r="Q75" s="33">
        <v>96.788455735229974</v>
      </c>
      <c r="R75" s="33">
        <v>44.149307415910002</v>
      </c>
      <c r="S75" s="33">
        <v>42.690821051029999</v>
      </c>
      <c r="T75" s="33">
        <v>11.783830123980003</v>
      </c>
      <c r="U75" s="33">
        <v>24.618278028359988</v>
      </c>
    </row>
    <row r="76" spans="2:21" x14ac:dyDescent="0.2">
      <c r="B76" s="32"/>
      <c r="C76" s="52" t="s">
        <v>30</v>
      </c>
      <c r="D76" s="33">
        <v>72.376962855420018</v>
      </c>
      <c r="E76" s="33">
        <v>17.919359657989997</v>
      </c>
      <c r="F76" s="33">
        <v>37.042928283679998</v>
      </c>
      <c r="G76" s="33">
        <v>35.107874623819995</v>
      </c>
      <c r="H76" s="33">
        <v>43.156507845589992</v>
      </c>
      <c r="I76" s="33">
        <v>54.459524098510002</v>
      </c>
      <c r="J76" s="33">
        <v>86.868543249340007</v>
      </c>
      <c r="K76" s="33">
        <v>94.867861589029999</v>
      </c>
      <c r="L76" s="33">
        <v>40.891917891790001</v>
      </c>
      <c r="M76" s="33">
        <v>50.257427723100008</v>
      </c>
      <c r="N76" s="33">
        <v>55.426584307729996</v>
      </c>
      <c r="O76" s="33">
        <v>106.79659152698001</v>
      </c>
      <c r="P76" s="33">
        <v>132.73106007734006</v>
      </c>
      <c r="Q76" s="33">
        <v>160.20958472067005</v>
      </c>
      <c r="R76" s="33">
        <v>185.39807973860002</v>
      </c>
      <c r="S76" s="33">
        <v>152.51884342449006</v>
      </c>
      <c r="T76" s="33">
        <v>135.28931604424014</v>
      </c>
      <c r="U76" s="33">
        <v>157.99441788901993</v>
      </c>
    </row>
    <row r="77" spans="2:21" x14ac:dyDescent="0.2">
      <c r="B77" s="34" t="s">
        <v>31</v>
      </c>
      <c r="C77" s="51" t="s">
        <v>32</v>
      </c>
      <c r="D77" s="35">
        <v>3.9473077000000002E-2</v>
      </c>
      <c r="E77" s="35">
        <v>1.2858750679999999E-2</v>
      </c>
      <c r="F77" s="35">
        <v>2.3833633699999997E-3</v>
      </c>
      <c r="G77" s="35">
        <v>0</v>
      </c>
      <c r="H77" s="35">
        <v>0</v>
      </c>
      <c r="I77" s="35">
        <v>5.9148439000000004E-2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6.8461615000000003E-2</v>
      </c>
      <c r="S77" s="35">
        <v>0</v>
      </c>
      <c r="T77" s="35">
        <v>0</v>
      </c>
      <c r="U77" s="35">
        <v>0</v>
      </c>
    </row>
    <row r="78" spans="2:21" x14ac:dyDescent="0.2">
      <c r="B78" s="34"/>
      <c r="C78" s="51" t="s">
        <v>33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5.9148439000000004E-2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</row>
    <row r="79" spans="2:21" x14ac:dyDescent="0.2">
      <c r="B79" s="31"/>
      <c r="C79" s="52" t="s">
        <v>34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5.9148439000000004E-2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</row>
    <row r="80" spans="2:21" x14ac:dyDescent="0.2">
      <c r="B80" s="31"/>
      <c r="C80" s="52" t="s">
        <v>35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</row>
    <row r="81" spans="2:21" x14ac:dyDescent="0.2">
      <c r="B81" s="34"/>
      <c r="C81" s="51" t="s">
        <v>36</v>
      </c>
      <c r="D81" s="35">
        <v>3.9473077000000002E-2</v>
      </c>
      <c r="E81" s="35">
        <v>1.2858750679999999E-2</v>
      </c>
      <c r="F81" s="35">
        <v>2.3833633699999997E-3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6.8461615000000003E-2</v>
      </c>
      <c r="S81" s="35">
        <v>0</v>
      </c>
      <c r="T81" s="35">
        <v>0</v>
      </c>
      <c r="U81" s="35">
        <v>0</v>
      </c>
    </row>
    <row r="82" spans="2:21" x14ac:dyDescent="0.2">
      <c r="B82" s="31"/>
      <c r="C82" s="52" t="s">
        <v>34</v>
      </c>
      <c r="D82" s="33">
        <v>3.0608260000000002E-2</v>
      </c>
      <c r="E82" s="33">
        <v>1.0012018500000001E-2</v>
      </c>
      <c r="F82" s="33">
        <v>2.2516462199999999E-3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1"/>
      <c r="C83" s="52" t="s">
        <v>35</v>
      </c>
      <c r="D83" s="33">
        <v>8.8648170000000005E-3</v>
      </c>
      <c r="E83" s="33">
        <v>2.8467321799999995E-3</v>
      </c>
      <c r="F83" s="33">
        <v>1.3171715E-4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6.8461615000000003E-2</v>
      </c>
      <c r="S83" s="33">
        <v>0</v>
      </c>
      <c r="T83" s="33">
        <v>0</v>
      </c>
      <c r="U83" s="33">
        <v>0</v>
      </c>
    </row>
    <row r="84" spans="2:21" x14ac:dyDescent="0.2">
      <c r="B84" s="34" t="s">
        <v>37</v>
      </c>
      <c r="C84" s="51" t="s">
        <v>210</v>
      </c>
      <c r="D84" s="35">
        <v>239.31779542230998</v>
      </c>
      <c r="E84" s="35">
        <v>96.395048909590017</v>
      </c>
      <c r="F84" s="35">
        <v>62.437392561579991</v>
      </c>
      <c r="G84" s="35">
        <v>56.458130036439989</v>
      </c>
      <c r="H84" s="35">
        <v>77.207664896500006</v>
      </c>
      <c r="I84" s="35">
        <v>54.082313446659995</v>
      </c>
      <c r="J84" s="35">
        <v>98.040793914950001</v>
      </c>
      <c r="K84" s="35">
        <v>641.62801107293024</v>
      </c>
      <c r="L84" s="35">
        <v>662.49619366743946</v>
      </c>
      <c r="M84" s="35">
        <v>541.54266779374996</v>
      </c>
      <c r="N84" s="35">
        <v>550.02390007171005</v>
      </c>
      <c r="O84" s="35">
        <v>504.44096453520001</v>
      </c>
      <c r="P84" s="35">
        <v>925.23061747690019</v>
      </c>
      <c r="Q84" s="35">
        <v>862.43703023529952</v>
      </c>
      <c r="R84" s="35">
        <v>735.39829845237989</v>
      </c>
      <c r="S84" s="35">
        <v>859.40178887983927</v>
      </c>
      <c r="T84" s="35">
        <v>1054.1501805933804</v>
      </c>
      <c r="U84" s="35">
        <v>981.56286988718023</v>
      </c>
    </row>
    <row r="85" spans="2:21" x14ac:dyDescent="0.2">
      <c r="B85" s="36" t="s">
        <v>38</v>
      </c>
      <c r="C85" s="53" t="s">
        <v>41</v>
      </c>
      <c r="D85" s="37">
        <v>345.84492470627004</v>
      </c>
      <c r="E85" s="37">
        <v>151.34293622327002</v>
      </c>
      <c r="F85" s="37">
        <v>125.62779718098999</v>
      </c>
      <c r="G85" s="37">
        <v>107.71601709313998</v>
      </c>
      <c r="H85" s="37">
        <v>308.42056415930006</v>
      </c>
      <c r="I85" s="37">
        <v>122.78458663950001</v>
      </c>
      <c r="J85" s="37">
        <v>203.94937324087999</v>
      </c>
      <c r="K85" s="37">
        <v>783.32205715445025</v>
      </c>
      <c r="L85" s="37">
        <v>729.85175750570943</v>
      </c>
      <c r="M85" s="37">
        <v>674.65413926252995</v>
      </c>
      <c r="N85" s="37">
        <v>801.87832415256003</v>
      </c>
      <c r="O85" s="37">
        <v>725.0451329655757</v>
      </c>
      <c r="P85" s="37">
        <v>1259.3103189334802</v>
      </c>
      <c r="Q85" s="37">
        <v>1163.4608546197753</v>
      </c>
      <c r="R85" s="37">
        <v>1020.8169943362799</v>
      </c>
      <c r="S85" s="37">
        <v>1103.2250395401693</v>
      </c>
      <c r="T85" s="37">
        <v>1239.8332689463405</v>
      </c>
      <c r="U85" s="37">
        <v>1211.61956206998</v>
      </c>
    </row>
    <row r="86" spans="2:21" ht="18" customHeight="1" x14ac:dyDescent="0.2">
      <c r="B86" s="40" t="s">
        <v>40</v>
      </c>
      <c r="C86" s="54" t="s">
        <v>39</v>
      </c>
      <c r="D86" s="41">
        <v>345.88439778327</v>
      </c>
      <c r="E86" s="41">
        <v>151.35579497395003</v>
      </c>
      <c r="F86" s="41">
        <v>125.63018054435999</v>
      </c>
      <c r="G86" s="41">
        <v>107.71601709313998</v>
      </c>
      <c r="H86" s="41">
        <v>308.42056415930006</v>
      </c>
      <c r="I86" s="41">
        <v>122.8437350785</v>
      </c>
      <c r="J86" s="41">
        <v>203.94937324087999</v>
      </c>
      <c r="K86" s="41">
        <v>783.32205715445025</v>
      </c>
      <c r="L86" s="41">
        <v>729.85175750570943</v>
      </c>
      <c r="M86" s="41">
        <v>674.65413926252995</v>
      </c>
      <c r="N86" s="41">
        <v>801.87832415256003</v>
      </c>
      <c r="O86" s="41">
        <v>725.0451329655757</v>
      </c>
      <c r="P86" s="41">
        <v>1259.3103189334802</v>
      </c>
      <c r="Q86" s="41">
        <v>1163.4608546197753</v>
      </c>
      <c r="R86" s="41">
        <v>1020.8854559512799</v>
      </c>
      <c r="S86" s="41">
        <v>1103.2250395401693</v>
      </c>
      <c r="T86" s="41">
        <v>1239.8332689463405</v>
      </c>
      <c r="U86" s="41">
        <v>1211.61956206998</v>
      </c>
    </row>
    <row r="87" spans="2:21" ht="12.75" customHeight="1" x14ac:dyDescent="0.2">
      <c r="B87" s="36" t="s">
        <v>42</v>
      </c>
      <c r="C87" s="53" t="s">
        <v>43</v>
      </c>
      <c r="D87" s="37">
        <v>4180.0300872399503</v>
      </c>
      <c r="E87" s="37">
        <v>4766.7821489506696</v>
      </c>
      <c r="F87" s="37">
        <v>5055.2936427208397</v>
      </c>
      <c r="G87" s="37">
        <v>4896.1711099126896</v>
      </c>
      <c r="H87" s="37">
        <v>7721.1901925456596</v>
      </c>
      <c r="I87" s="37">
        <v>7765.4912244630586</v>
      </c>
      <c r="J87" s="37">
        <v>6972.8635124993898</v>
      </c>
      <c r="K87" s="37">
        <v>7642.3382215263009</v>
      </c>
      <c r="L87" s="37">
        <v>8810.5322716790815</v>
      </c>
      <c r="M87" s="37">
        <v>11216.570452504549</v>
      </c>
      <c r="N87" s="37">
        <v>12608.140908276182</v>
      </c>
      <c r="O87" s="37">
        <v>12893.494841419491</v>
      </c>
      <c r="P87" s="37">
        <v>13247.213905118</v>
      </c>
      <c r="Q87" s="37">
        <v>14405.516456053354</v>
      </c>
      <c r="R87" s="37">
        <v>11414.41513170952</v>
      </c>
      <c r="S87" s="37">
        <v>12258.888868952999</v>
      </c>
      <c r="T87" s="37">
        <v>13357.66840321477</v>
      </c>
      <c r="U87" s="37">
        <v>14616.872475754401</v>
      </c>
    </row>
    <row r="88" spans="2:21" ht="16.5" customHeight="1" x14ac:dyDescent="0.2">
      <c r="B88" s="40" t="s">
        <v>44</v>
      </c>
      <c r="C88" s="54" t="s">
        <v>45</v>
      </c>
      <c r="D88" s="41">
        <v>4140.8255040589502</v>
      </c>
      <c r="E88" s="41">
        <v>4762.8438437716704</v>
      </c>
      <c r="F88" s="41">
        <v>5050.63143927084</v>
      </c>
      <c r="G88" s="41">
        <v>4891.4473237776901</v>
      </c>
      <c r="H88" s="41">
        <v>7717.17559254566</v>
      </c>
      <c r="I88" s="41">
        <v>7761.2959639530591</v>
      </c>
      <c r="J88" s="41">
        <v>6969.8647124993904</v>
      </c>
      <c r="K88" s="41">
        <v>7639.4830895263003</v>
      </c>
      <c r="L88" s="41">
        <v>8808.1945716790797</v>
      </c>
      <c r="M88" s="41">
        <v>11212.57575250455</v>
      </c>
      <c r="N88" s="41">
        <v>12605.871408276182</v>
      </c>
      <c r="O88" s="41">
        <v>12891.604241419491</v>
      </c>
      <c r="P88" s="41">
        <v>13245.993705118</v>
      </c>
      <c r="Q88" s="41">
        <v>14404.138456053353</v>
      </c>
      <c r="R88" s="41">
        <v>11413.36173170952</v>
      </c>
      <c r="S88" s="41">
        <v>12257.317835112999</v>
      </c>
      <c r="T88" s="41">
        <v>13356.38060208977</v>
      </c>
      <c r="U88" s="41">
        <v>14615.327375754401</v>
      </c>
    </row>
    <row r="89" spans="2:21" x14ac:dyDescent="0.2">
      <c r="B89" s="36" t="s">
        <v>46</v>
      </c>
      <c r="C89" s="53" t="s">
        <v>118</v>
      </c>
      <c r="D89" s="39">
        <v>8.2746867980477976</v>
      </c>
      <c r="E89" s="39">
        <v>3.1752194718457729</v>
      </c>
      <c r="F89" s="39">
        <v>2.4851213287136336</v>
      </c>
      <c r="G89" s="39">
        <v>2.2000051606664703</v>
      </c>
      <c r="H89" s="39">
        <v>3.9944692005781879</v>
      </c>
      <c r="I89" s="39">
        <v>1.5819184070611576</v>
      </c>
      <c r="J89" s="39">
        <v>2.9249012672524737</v>
      </c>
      <c r="K89" s="39">
        <v>10.249769565917065</v>
      </c>
      <c r="L89" s="39">
        <v>8.2838554470968049</v>
      </c>
      <c r="M89" s="39">
        <v>6.0147987490408559</v>
      </c>
      <c r="N89" s="39">
        <v>6.3600044605005523</v>
      </c>
      <c r="O89" s="39">
        <v>5.6233406216320541</v>
      </c>
      <c r="P89" s="39">
        <v>9.506227709110604</v>
      </c>
      <c r="Q89" s="39">
        <v>8.0764952660262068</v>
      </c>
      <c r="R89" s="39">
        <v>8.943826242268301</v>
      </c>
      <c r="S89" s="39">
        <v>8.9993885362172552</v>
      </c>
      <c r="T89" s="39">
        <v>9.2818090067870802</v>
      </c>
      <c r="U89" s="39">
        <v>8.2891847355153612</v>
      </c>
    </row>
    <row r="90" spans="2:21" ht="18" customHeight="1" x14ac:dyDescent="0.2">
      <c r="B90" s="40" t="s">
        <v>48</v>
      </c>
      <c r="C90" s="54" t="s">
        <v>132</v>
      </c>
      <c r="D90" s="42">
        <v>8.3520767626470462</v>
      </c>
      <c r="E90" s="42">
        <v>3.177575020041437</v>
      </c>
      <c r="F90" s="42">
        <v>2.4873681378565782</v>
      </c>
      <c r="G90" s="42">
        <v>2.2021297575775658</v>
      </c>
      <c r="H90" s="42">
        <v>3.9965471882901857</v>
      </c>
      <c r="I90" s="42">
        <v>1.5820113961607276</v>
      </c>
      <c r="J90" s="42">
        <v>2.9261597126143331</v>
      </c>
      <c r="K90" s="42">
        <v>10.253600249843888</v>
      </c>
      <c r="L90" s="42">
        <v>8.2860539871859338</v>
      </c>
      <c r="M90" s="42">
        <v>6.0169416390505335</v>
      </c>
      <c r="N90" s="42">
        <v>6.3611494848828913</v>
      </c>
      <c r="O90" s="42">
        <v>5.6241653047033129</v>
      </c>
      <c r="P90" s="42">
        <v>9.5071034077791126</v>
      </c>
      <c r="Q90" s="42">
        <v>8.0772679196986594</v>
      </c>
      <c r="R90" s="42">
        <v>8.9440518782486667</v>
      </c>
      <c r="S90" s="42">
        <v>9.0005419976938921</v>
      </c>
      <c r="T90" s="42">
        <v>9.2827039441535035</v>
      </c>
      <c r="U90" s="42">
        <v>8.2900610497439491</v>
      </c>
    </row>
    <row r="91" spans="2:21" x14ac:dyDescent="0.2">
      <c r="B91" s="10" t="s">
        <v>137</v>
      </c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5"/>
      <c r="P91" s="5"/>
      <c r="Q91" s="5"/>
      <c r="R91" s="5"/>
      <c r="S91" s="5"/>
      <c r="T91" s="5"/>
      <c r="U91" s="5"/>
    </row>
    <row r="100" spans="4:21" hidden="1" x14ac:dyDescent="0.2"/>
    <row r="101" spans="4:21" hidden="1" x14ac:dyDescent="0.2"/>
    <row r="102" spans="4:21" hidden="1" x14ac:dyDescent="0.2"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4:21" hidden="1" x14ac:dyDescent="0.2"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4:21" hidden="1" x14ac:dyDescent="0.2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/>
    <row r="126" spans="4:21" hidden="1" x14ac:dyDescent="0.2"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4:21" hidden="1" x14ac:dyDescent="0.2"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17630.74027677672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14330.236909354717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-0.34617670177630755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-0.47987061476547321</v>
      </c>
    </row>
    <row r="145" spans="4:21" hidden="1" x14ac:dyDescent="0.2"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4:21" hidden="1" x14ac:dyDescent="0.2"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4:21" hidden="1" x14ac:dyDescent="0.2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4:21" hidden="1" x14ac:dyDescent="0.2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4:21" hidden="1" x14ac:dyDescent="0.2"/>
    <row r="150" spans="4:21" hidden="1" x14ac:dyDescent="0.2"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4:21" hidden="1" x14ac:dyDescent="0.2"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4:21" hidden="1" x14ac:dyDescent="0.2"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/>
    <row r="173" spans="4:21" hidden="1" x14ac:dyDescent="0.2"/>
    <row r="174" spans="4:21" hidden="1" x14ac:dyDescent="0.2"/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12">
    <mergeCell ref="B70:B71"/>
    <mergeCell ref="B4:B5"/>
    <mergeCell ref="B37:B38"/>
    <mergeCell ref="C70:C71"/>
    <mergeCell ref="C4:C5"/>
    <mergeCell ref="C37:C38"/>
    <mergeCell ref="B69:U69"/>
    <mergeCell ref="B2:U2"/>
    <mergeCell ref="B3:U3"/>
    <mergeCell ref="B35:U35"/>
    <mergeCell ref="B36:U36"/>
    <mergeCell ref="B68:U6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234"/>
  <sheetViews>
    <sheetView showGridLines="0" topLeftCell="A94" zoomScaleNormal="100" workbookViewId="0">
      <selection activeCell="I109" sqref="I109"/>
    </sheetView>
  </sheetViews>
  <sheetFormatPr baseColWidth="10" defaultColWidth="11.42578125" defaultRowHeight="11.25" x14ac:dyDescent="0.2"/>
  <cols>
    <col min="1" max="2" width="2.7109375" style="1" customWidth="1"/>
    <col min="3" max="3" width="36.140625" style="1" customWidth="1"/>
    <col min="4" max="6" width="11.28515625" style="1" bestFit="1" customWidth="1"/>
    <col min="7" max="16384" width="11.42578125" style="1"/>
  </cols>
  <sheetData>
    <row r="1" spans="2:10" ht="12.75" customHeight="1" x14ac:dyDescent="0.2">
      <c r="J1" s="13"/>
    </row>
    <row r="2" spans="2:10" ht="18" x14ac:dyDescent="0.2">
      <c r="B2" s="65" t="s">
        <v>194</v>
      </c>
      <c r="C2" s="65"/>
      <c r="D2" s="65"/>
      <c r="E2" s="65"/>
      <c r="F2" s="65"/>
      <c r="G2" s="65"/>
      <c r="H2" s="65"/>
      <c r="I2" s="65"/>
    </row>
    <row r="3" spans="2:10" s="9" customFormat="1" x14ac:dyDescent="0.2">
      <c r="B3" s="64" t="s">
        <v>131</v>
      </c>
      <c r="C3" s="64"/>
      <c r="D3" s="64"/>
      <c r="E3" s="64"/>
      <c r="F3" s="64"/>
      <c r="G3" s="64"/>
      <c r="H3" s="64"/>
      <c r="I3" s="64"/>
    </row>
    <row r="4" spans="2:10" ht="22.5" x14ac:dyDescent="0.2">
      <c r="B4" s="68"/>
      <c r="C4" s="66" t="s">
        <v>0</v>
      </c>
      <c r="D4" s="30" t="s">
        <v>151</v>
      </c>
      <c r="E4" s="30" t="s">
        <v>189</v>
      </c>
      <c r="F4" s="43" t="s">
        <v>207</v>
      </c>
      <c r="G4" s="43" t="s">
        <v>224</v>
      </c>
      <c r="H4" s="43" t="s">
        <v>234</v>
      </c>
      <c r="I4" s="43" t="s">
        <v>242</v>
      </c>
    </row>
    <row r="5" spans="2:10" ht="34.5" thickBot="1" x14ac:dyDescent="0.25">
      <c r="B5" s="69"/>
      <c r="C5" s="67"/>
      <c r="D5" s="55" t="s">
        <v>152</v>
      </c>
      <c r="E5" s="55" t="s">
        <v>188</v>
      </c>
      <c r="F5" s="56" t="s">
        <v>217</v>
      </c>
      <c r="G5" s="56" t="s">
        <v>230</v>
      </c>
      <c r="H5" s="56" t="s">
        <v>238</v>
      </c>
      <c r="I5" s="56" t="s">
        <v>245</v>
      </c>
    </row>
    <row r="6" spans="2:10" x14ac:dyDescent="0.2">
      <c r="B6" s="34" t="s">
        <v>25</v>
      </c>
      <c r="C6" s="51" t="s">
        <v>26</v>
      </c>
      <c r="D6" s="35">
        <f t="shared" ref="D6:I6" si="0">+SUM(D7:D13)</f>
        <v>366.06175056470011</v>
      </c>
      <c r="E6" s="35">
        <f t="shared" si="0"/>
        <v>366.25649737794004</v>
      </c>
      <c r="F6" s="35">
        <f t="shared" si="0"/>
        <v>279.54464158608005</v>
      </c>
      <c r="G6" s="35">
        <f t="shared" si="0"/>
        <v>333.68960413523996</v>
      </c>
      <c r="H6" s="35">
        <f t="shared" si="0"/>
        <v>329.69312386608004</v>
      </c>
      <c r="I6" s="35">
        <f t="shared" si="0"/>
        <v>408.41205931091997</v>
      </c>
    </row>
    <row r="7" spans="2:10" x14ac:dyDescent="0.2">
      <c r="B7" s="32"/>
      <c r="C7" s="52" t="s">
        <v>153</v>
      </c>
      <c r="D7" s="33">
        <f t="shared" ref="D7:F13" si="1">+D48+D88</f>
        <v>9.0339621436800002</v>
      </c>
      <c r="E7" s="33">
        <f t="shared" si="1"/>
        <v>7.4721608125500012</v>
      </c>
      <c r="F7" s="33">
        <f t="shared" si="1"/>
        <v>30.892971369029997</v>
      </c>
      <c r="G7" s="33">
        <v>59.392990379210012</v>
      </c>
      <c r="H7" s="33">
        <v>79.620179656069993</v>
      </c>
      <c r="I7" s="33">
        <v>33.033045748109998</v>
      </c>
    </row>
    <row r="8" spans="2:10" x14ac:dyDescent="0.2">
      <c r="B8" s="32"/>
      <c r="C8" s="52" t="s">
        <v>209</v>
      </c>
      <c r="D8" s="33">
        <f t="shared" si="1"/>
        <v>103.65469096015002</v>
      </c>
      <c r="E8" s="33">
        <f t="shared" si="1"/>
        <v>106.67936389497999</v>
      </c>
      <c r="F8" s="33">
        <f t="shared" si="1"/>
        <v>83.295349515600023</v>
      </c>
      <c r="G8" s="33">
        <v>83.594017940229975</v>
      </c>
      <c r="H8" s="33">
        <v>120.27923725169002</v>
      </c>
      <c r="I8" s="33">
        <v>198.97443174279999</v>
      </c>
    </row>
    <row r="9" spans="2:10" x14ac:dyDescent="0.2">
      <c r="B9" s="32"/>
      <c r="C9" s="52" t="s">
        <v>154</v>
      </c>
      <c r="D9" s="33">
        <f t="shared" si="1"/>
        <v>67.063714636770001</v>
      </c>
      <c r="E9" s="33">
        <f t="shared" si="1"/>
        <v>70.770586673999986</v>
      </c>
      <c r="F9" s="33">
        <f t="shared" si="1"/>
        <v>58.209847519239993</v>
      </c>
      <c r="G9" s="33">
        <v>124.59425190703</v>
      </c>
      <c r="H9" s="33">
        <v>98.810306242250022</v>
      </c>
      <c r="I9" s="33">
        <v>62.474581353809988</v>
      </c>
    </row>
    <row r="10" spans="2:10" x14ac:dyDescent="0.2">
      <c r="B10" s="32"/>
      <c r="C10" s="52" t="s">
        <v>155</v>
      </c>
      <c r="D10" s="33">
        <f t="shared" si="1"/>
        <v>156.81760181190003</v>
      </c>
      <c r="E10" s="33">
        <f t="shared" si="1"/>
        <v>177.39560121265004</v>
      </c>
      <c r="F10" s="33">
        <f t="shared" si="1"/>
        <v>100.26539116066002</v>
      </c>
      <c r="G10" s="33">
        <v>62.245006747559998</v>
      </c>
      <c r="H10" s="33">
        <v>28.671910433889998</v>
      </c>
      <c r="I10" s="33">
        <v>107.6569445057</v>
      </c>
    </row>
    <row r="11" spans="2:10" x14ac:dyDescent="0.2">
      <c r="B11" s="32"/>
      <c r="C11" s="52" t="s">
        <v>156</v>
      </c>
      <c r="D11" s="33">
        <f t="shared" si="1"/>
        <v>4.0194657272800001</v>
      </c>
      <c r="E11" s="33">
        <f t="shared" si="1"/>
        <v>3.172449286</v>
      </c>
      <c r="F11" s="33">
        <f t="shared" si="1"/>
        <v>5.3632882740000003</v>
      </c>
      <c r="G11" s="33">
        <v>2.8671325292100001</v>
      </c>
      <c r="H11" s="33">
        <v>1.6602205729999999</v>
      </c>
      <c r="I11" s="33">
        <v>4.3205215002099999</v>
      </c>
    </row>
    <row r="12" spans="2:10" x14ac:dyDescent="0.2">
      <c r="B12" s="32"/>
      <c r="C12" s="52" t="s">
        <v>157</v>
      </c>
      <c r="D12" s="33">
        <f t="shared" si="1"/>
        <v>8.2967581959999995E-2</v>
      </c>
      <c r="E12" s="33">
        <f t="shared" si="1"/>
        <v>0.41827937363999995</v>
      </c>
      <c r="F12" s="33">
        <f t="shared" si="1"/>
        <v>2.4020658E-2</v>
      </c>
      <c r="G12" s="33">
        <v>0.76126325100000003</v>
      </c>
      <c r="H12" s="33">
        <v>0.55182158592000008</v>
      </c>
      <c r="I12" s="33">
        <v>1.60507165029</v>
      </c>
    </row>
    <row r="13" spans="2:10" x14ac:dyDescent="0.2">
      <c r="B13" s="32"/>
      <c r="C13" s="52" t="s">
        <v>158</v>
      </c>
      <c r="D13" s="33">
        <f t="shared" si="1"/>
        <v>25.389347702959999</v>
      </c>
      <c r="E13" s="33">
        <f t="shared" si="1"/>
        <v>0.34805612412000003</v>
      </c>
      <c r="F13" s="33">
        <f t="shared" si="1"/>
        <v>1.4937730895499999</v>
      </c>
      <c r="G13" s="33">
        <v>0.234941381</v>
      </c>
      <c r="H13" s="33">
        <v>9.9448123260000007E-2</v>
      </c>
      <c r="I13" s="33">
        <v>0.34746281000000001</v>
      </c>
    </row>
    <row r="14" spans="2:10" x14ac:dyDescent="0.2">
      <c r="B14" s="34" t="s">
        <v>31</v>
      </c>
      <c r="C14" s="51" t="s">
        <v>32</v>
      </c>
      <c r="D14" s="35">
        <f t="shared" ref="D14:I14" si="2">+D15+D19</f>
        <v>10.824627177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0.31251543199999998</v>
      </c>
      <c r="I14" s="35">
        <f t="shared" si="2"/>
        <v>6.7364982280200003</v>
      </c>
    </row>
    <row r="15" spans="2:10" x14ac:dyDescent="0.2">
      <c r="B15" s="34"/>
      <c r="C15" s="51" t="s">
        <v>33</v>
      </c>
      <c r="D15" s="35">
        <f t="shared" ref="D15:I15" si="3">+SUM(D16:D18)</f>
        <v>0</v>
      </c>
      <c r="E15" s="35">
        <f t="shared" si="3"/>
        <v>0</v>
      </c>
      <c r="F15" s="35">
        <f t="shared" si="3"/>
        <v>0</v>
      </c>
      <c r="G15" s="35">
        <f t="shared" si="3"/>
        <v>0</v>
      </c>
      <c r="H15" s="35">
        <f t="shared" si="3"/>
        <v>0</v>
      </c>
      <c r="I15" s="35">
        <f t="shared" si="3"/>
        <v>0</v>
      </c>
    </row>
    <row r="16" spans="2:10" x14ac:dyDescent="0.2">
      <c r="B16" s="31"/>
      <c r="C16" s="52" t="s">
        <v>159</v>
      </c>
      <c r="D16" s="33">
        <f t="shared" ref="D16:G18" si="4">+D57+D97</f>
        <v>0</v>
      </c>
      <c r="E16" s="33">
        <f t="shared" si="4"/>
        <v>0</v>
      </c>
      <c r="F16" s="33">
        <f t="shared" si="4"/>
        <v>0</v>
      </c>
      <c r="G16" s="33">
        <f t="shared" si="4"/>
        <v>0</v>
      </c>
      <c r="H16" s="33">
        <f t="shared" ref="H16:I16" si="5">+H57+H97</f>
        <v>0</v>
      </c>
      <c r="I16" s="33">
        <f t="shared" si="5"/>
        <v>0</v>
      </c>
    </row>
    <row r="17" spans="2:10" x14ac:dyDescent="0.2">
      <c r="B17" s="31"/>
      <c r="C17" s="52" t="s">
        <v>160</v>
      </c>
      <c r="D17" s="33">
        <f t="shared" si="4"/>
        <v>0</v>
      </c>
      <c r="E17" s="33">
        <f t="shared" si="4"/>
        <v>0</v>
      </c>
      <c r="F17" s="33">
        <f t="shared" si="4"/>
        <v>0</v>
      </c>
      <c r="G17" s="33">
        <f t="shared" si="4"/>
        <v>0</v>
      </c>
      <c r="H17" s="33">
        <f t="shared" ref="H17:I17" si="6">+H58+H98</f>
        <v>0</v>
      </c>
      <c r="I17" s="33">
        <f t="shared" si="6"/>
        <v>0</v>
      </c>
    </row>
    <row r="18" spans="2:10" x14ac:dyDescent="0.2">
      <c r="B18" s="31"/>
      <c r="C18" s="52" t="s">
        <v>161</v>
      </c>
      <c r="D18" s="33">
        <f t="shared" si="4"/>
        <v>0</v>
      </c>
      <c r="E18" s="33">
        <f t="shared" si="4"/>
        <v>0</v>
      </c>
      <c r="F18" s="33">
        <f t="shared" si="4"/>
        <v>0</v>
      </c>
      <c r="G18" s="33">
        <f t="shared" si="4"/>
        <v>0</v>
      </c>
      <c r="H18" s="33">
        <f t="shared" ref="H18:I18" si="7">+H59+H99</f>
        <v>0</v>
      </c>
      <c r="I18" s="33">
        <f t="shared" si="7"/>
        <v>0</v>
      </c>
    </row>
    <row r="19" spans="2:10" x14ac:dyDescent="0.2">
      <c r="B19" s="34"/>
      <c r="C19" s="51" t="s">
        <v>36</v>
      </c>
      <c r="D19" s="35">
        <f t="shared" ref="D19:I19" si="8">+SUM(D20:D23)</f>
        <v>10.824627177</v>
      </c>
      <c r="E19" s="35">
        <f t="shared" si="8"/>
        <v>0</v>
      </c>
      <c r="F19" s="35">
        <f t="shared" si="8"/>
        <v>0</v>
      </c>
      <c r="G19" s="35">
        <f t="shared" si="8"/>
        <v>0</v>
      </c>
      <c r="H19" s="35">
        <f t="shared" si="8"/>
        <v>0.31251543199999998</v>
      </c>
      <c r="I19" s="35">
        <f t="shared" si="8"/>
        <v>6.7364982280200003</v>
      </c>
    </row>
    <row r="20" spans="2:10" x14ac:dyDescent="0.2">
      <c r="B20" s="31"/>
      <c r="C20" s="52" t="s">
        <v>159</v>
      </c>
      <c r="D20" s="33">
        <f t="shared" ref="D20:G23" si="9">+D61+D101</f>
        <v>0</v>
      </c>
      <c r="E20" s="33">
        <f t="shared" si="9"/>
        <v>0</v>
      </c>
      <c r="F20" s="33">
        <f t="shared" si="9"/>
        <v>0</v>
      </c>
      <c r="G20" s="33">
        <f t="shared" si="9"/>
        <v>0</v>
      </c>
      <c r="H20" s="33">
        <f t="shared" ref="H20:I20" si="10">+H61+H101</f>
        <v>0</v>
      </c>
      <c r="I20" s="33">
        <f t="shared" si="10"/>
        <v>0</v>
      </c>
    </row>
    <row r="21" spans="2:10" x14ac:dyDescent="0.2">
      <c r="B21" s="31"/>
      <c r="C21" s="52" t="s">
        <v>160</v>
      </c>
      <c r="D21" s="33">
        <f t="shared" si="9"/>
        <v>10.824627177</v>
      </c>
      <c r="E21" s="33">
        <f t="shared" si="9"/>
        <v>0</v>
      </c>
      <c r="F21" s="33">
        <f t="shared" si="9"/>
        <v>0</v>
      </c>
      <c r="G21" s="33">
        <f t="shared" si="9"/>
        <v>0</v>
      </c>
      <c r="H21" s="33">
        <f t="shared" ref="H21:I21" si="11">+H62+H102</f>
        <v>0</v>
      </c>
      <c r="I21" s="33">
        <f t="shared" si="11"/>
        <v>0</v>
      </c>
    </row>
    <row r="22" spans="2:10" x14ac:dyDescent="0.2">
      <c r="B22" s="31"/>
      <c r="C22" s="52" t="s">
        <v>161</v>
      </c>
      <c r="D22" s="33">
        <f t="shared" si="9"/>
        <v>0</v>
      </c>
      <c r="E22" s="33">
        <f t="shared" si="9"/>
        <v>0</v>
      </c>
      <c r="F22" s="33">
        <f t="shared" si="9"/>
        <v>0</v>
      </c>
      <c r="G22" s="33">
        <f t="shared" si="9"/>
        <v>0</v>
      </c>
      <c r="H22" s="33">
        <f t="shared" ref="H22:I22" si="12">+H63+H103</f>
        <v>0</v>
      </c>
      <c r="I22" s="33">
        <f t="shared" si="12"/>
        <v>0</v>
      </c>
    </row>
    <row r="23" spans="2:10" x14ac:dyDescent="0.2">
      <c r="B23" s="31"/>
      <c r="C23" s="52" t="s">
        <v>162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v>0.31251543199999998</v>
      </c>
      <c r="I23" s="33">
        <v>6.7364982280200003</v>
      </c>
    </row>
    <row r="24" spans="2:10" x14ac:dyDescent="0.2">
      <c r="B24" s="34" t="s">
        <v>37</v>
      </c>
      <c r="C24" s="51" t="s">
        <v>210</v>
      </c>
      <c r="D24" s="35">
        <f>+D65+D105</f>
        <v>368.16324458613997</v>
      </c>
      <c r="E24" s="35">
        <f>+E65+E105</f>
        <v>832.23288034354005</v>
      </c>
      <c r="F24" s="35">
        <f>+F65+F105</f>
        <v>637.30883040102003</v>
      </c>
      <c r="G24" s="35">
        <v>580.41860361663987</v>
      </c>
      <c r="H24" s="35">
        <v>496.55221867364003</v>
      </c>
      <c r="I24" s="35">
        <v>621.50266684089002</v>
      </c>
    </row>
    <row r="25" spans="2:10" x14ac:dyDescent="0.2">
      <c r="B25" s="36" t="s">
        <v>38</v>
      </c>
      <c r="C25" s="53" t="s">
        <v>41</v>
      </c>
      <c r="D25" s="37">
        <f t="shared" ref="D25:I25" si="13">+D6+D24</f>
        <v>734.22499515084007</v>
      </c>
      <c r="E25" s="37">
        <f t="shared" si="13"/>
        <v>1198.4893777214802</v>
      </c>
      <c r="F25" s="37">
        <f t="shared" si="13"/>
        <v>916.85347198710008</v>
      </c>
      <c r="G25" s="37">
        <f t="shared" si="13"/>
        <v>914.10820775187983</v>
      </c>
      <c r="H25" s="37">
        <f t="shared" si="13"/>
        <v>826.24534253972001</v>
      </c>
      <c r="I25" s="37">
        <f t="shared" si="13"/>
        <v>1029.9147261518101</v>
      </c>
      <c r="J25" s="14"/>
    </row>
    <row r="26" spans="2:10" x14ac:dyDescent="0.2">
      <c r="B26" s="40" t="s">
        <v>40</v>
      </c>
      <c r="C26" s="54" t="s">
        <v>39</v>
      </c>
      <c r="D26" s="41">
        <f t="shared" ref="D26:I26" si="14">+D6+D14+D24</f>
        <v>745.0496223278401</v>
      </c>
      <c r="E26" s="41">
        <f t="shared" si="14"/>
        <v>1198.4893777214802</v>
      </c>
      <c r="F26" s="41">
        <f t="shared" si="14"/>
        <v>916.85347198710008</v>
      </c>
      <c r="G26" s="41">
        <f t="shared" si="14"/>
        <v>914.10820775187983</v>
      </c>
      <c r="H26" s="41">
        <f t="shared" si="14"/>
        <v>826.55785797172007</v>
      </c>
      <c r="I26" s="41">
        <f t="shared" si="14"/>
        <v>1036.65122437983</v>
      </c>
      <c r="J26" s="14"/>
    </row>
    <row r="27" spans="2:10" x14ac:dyDescent="0.2">
      <c r="B27" s="36" t="s">
        <v>42</v>
      </c>
      <c r="C27" s="53" t="s">
        <v>43</v>
      </c>
      <c r="D27" s="37">
        <f>+'Rezago Presupuestal 19-24'!D27</f>
        <v>233260.2202794895</v>
      </c>
      <c r="E27" s="37">
        <f>+'Rezago Presupuestal 19-24'!E27</f>
        <v>250411.22344978841</v>
      </c>
      <c r="F27" s="37">
        <f>+'Rezago Presupuestal 19-24'!F27</f>
        <v>309220.42963039398</v>
      </c>
      <c r="G27" s="37">
        <v>343976.12964914099</v>
      </c>
      <c r="H27" s="37">
        <f>+'Rezago Presupuestal 19-24'!H27</f>
        <v>352658.673641845</v>
      </c>
      <c r="I27" s="37">
        <f>+'Rezago Presupuestal 19-24'!I27</f>
        <v>423172.67093595403</v>
      </c>
    </row>
    <row r="28" spans="2:10" x14ac:dyDescent="0.2">
      <c r="B28" s="40" t="s">
        <v>44</v>
      </c>
      <c r="C28" s="54" t="s">
        <v>45</v>
      </c>
      <c r="D28" s="41">
        <f>+'Rezago Presupuestal 19-24'!D28</f>
        <v>185330.2320640455</v>
      </c>
      <c r="E28" s="41">
        <f>+'Rezago Presupuestal 19-24'!E28</f>
        <v>198476.4097883444</v>
      </c>
      <c r="F28" s="41">
        <f>+'Rezago Presupuestal 19-24'!F28</f>
        <v>255606.72869314201</v>
      </c>
      <c r="G28" s="41">
        <v>273456.41423662897</v>
      </c>
      <c r="H28" s="41">
        <f>+'Rezago Presupuestal 19-24'!H28</f>
        <v>280994.09404417599</v>
      </c>
      <c r="I28" s="41">
        <f>+'Rezago Presupuestal 19-24'!I28</f>
        <v>344674.67200165801</v>
      </c>
    </row>
    <row r="29" spans="2:10" x14ac:dyDescent="0.2">
      <c r="B29" s="36" t="s">
        <v>46</v>
      </c>
      <c r="C29" s="53" t="s">
        <v>118</v>
      </c>
      <c r="D29" s="39">
        <f t="shared" ref="D29:I29" si="15">+D26/D27*100</f>
        <v>0.31940706453724982</v>
      </c>
      <c r="E29" s="39">
        <f t="shared" si="15"/>
        <v>0.47860849094960684</v>
      </c>
      <c r="F29" s="39">
        <f t="shared" si="15"/>
        <v>0.2965048179652941</v>
      </c>
      <c r="G29" s="39">
        <f t="shared" si="15"/>
        <v>0.26574757053179215</v>
      </c>
      <c r="H29" s="39">
        <f t="shared" si="15"/>
        <v>0.23437899582505664</v>
      </c>
      <c r="I29" s="39">
        <f t="shared" si="15"/>
        <v>0.24497121283541587</v>
      </c>
    </row>
    <row r="30" spans="2:10" x14ac:dyDescent="0.2">
      <c r="B30" s="40" t="s">
        <v>48</v>
      </c>
      <c r="C30" s="54" t="s">
        <v>132</v>
      </c>
      <c r="D30" s="42">
        <f t="shared" ref="D30:I30" si="16">+D25/D28*100</f>
        <v>0.39617119504663989</v>
      </c>
      <c r="E30" s="42">
        <f t="shared" si="16"/>
        <v>0.60384474860239123</v>
      </c>
      <c r="F30" s="42">
        <f t="shared" si="16"/>
        <v>0.35869692346314963</v>
      </c>
      <c r="G30" s="42">
        <f t="shared" si="16"/>
        <v>0.33427930747343093</v>
      </c>
      <c r="H30" s="42">
        <f t="shared" si="16"/>
        <v>0.29404366855120567</v>
      </c>
      <c r="I30" s="42">
        <f t="shared" si="16"/>
        <v>0.29880777724997903</v>
      </c>
    </row>
    <row r="31" spans="2:10" s="49" customFormat="1" x14ac:dyDescent="0.2">
      <c r="B31" s="29"/>
      <c r="C31" s="29"/>
      <c r="D31" s="48"/>
      <c r="E31" s="48"/>
      <c r="F31" s="48"/>
      <c r="G31" s="48"/>
      <c r="H31" s="48"/>
      <c r="I31" s="48"/>
    </row>
    <row r="32" spans="2:10" s="49" customFormat="1" x14ac:dyDescent="0.2">
      <c r="B32" s="29" t="str">
        <f>'Reserva Presupuestal 19-24'!B32</f>
        <v>Fuente: Dirección General del Presupuesto Público Nacional - Subdirección de Análisis y Consolidación Presupuestal</v>
      </c>
      <c r="C32" s="29"/>
      <c r="D32" s="48"/>
      <c r="E32" s="48"/>
      <c r="F32" s="48"/>
      <c r="G32" s="48"/>
      <c r="H32" s="48"/>
    </row>
    <row r="33" spans="2:9" s="9" customFormat="1" x14ac:dyDescent="0.2">
      <c r="B33" s="10"/>
      <c r="C33" s="17"/>
      <c r="D33" s="18"/>
      <c r="E33" s="18"/>
      <c r="F33" s="18"/>
    </row>
    <row r="34" spans="2:9" s="9" customFormat="1" x14ac:dyDescent="0.2">
      <c r="H34" s="60">
        <f>H25+'Reserva Presupuestal 19-24'!H25-'Rezago Presupuestal 19-24'!H25</f>
        <v>0</v>
      </c>
      <c r="I34" s="60">
        <f>I25+'Reserva Presupuestal 19-24'!I25-'Rezago Presupuestal 19-24'!I25</f>
        <v>0</v>
      </c>
    </row>
    <row r="35" spans="2:9" s="9" customFormat="1" x14ac:dyDescent="0.2"/>
    <row r="36" spans="2:9" s="9" customFormat="1" x14ac:dyDescent="0.2"/>
    <row r="37" spans="2:9" s="9" customFormat="1" x14ac:dyDescent="0.2"/>
    <row r="38" spans="2:9" s="9" customFormat="1" x14ac:dyDescent="0.2"/>
    <row r="39" spans="2:9" s="20" customFormat="1" ht="12" thickBot="1" x14ac:dyDescent="0.25"/>
    <row r="40" spans="2:9" s="9" customFormat="1" x14ac:dyDescent="0.2"/>
    <row r="41" spans="2:9" s="9" customFormat="1" x14ac:dyDescent="0.2"/>
    <row r="42" spans="2:9" s="9" customFormat="1" x14ac:dyDescent="0.2"/>
    <row r="43" spans="2:9" ht="18" x14ac:dyDescent="0.2">
      <c r="B43" s="65" t="s">
        <v>215</v>
      </c>
      <c r="C43" s="65"/>
      <c r="D43" s="65"/>
      <c r="E43" s="65"/>
      <c r="F43" s="65"/>
      <c r="G43" s="65"/>
      <c r="H43" s="65"/>
      <c r="I43" s="65"/>
    </row>
    <row r="44" spans="2:9" ht="15.75" customHeight="1" x14ac:dyDescent="0.2">
      <c r="B44" s="64" t="s">
        <v>131</v>
      </c>
      <c r="C44" s="64"/>
      <c r="D44" s="64"/>
      <c r="E44" s="64"/>
      <c r="F44" s="64"/>
      <c r="G44" s="64"/>
      <c r="H44" s="64"/>
      <c r="I44" s="64"/>
    </row>
    <row r="45" spans="2:9" ht="22.5" x14ac:dyDescent="0.2">
      <c r="B45" s="68"/>
      <c r="C45" s="66" t="s">
        <v>0</v>
      </c>
      <c r="D45" s="30" t="s">
        <v>151</v>
      </c>
      <c r="E45" s="30" t="s">
        <v>189</v>
      </c>
      <c r="F45" s="43" t="s">
        <v>207</v>
      </c>
      <c r="G45" s="43" t="s">
        <v>224</v>
      </c>
      <c r="H45" s="43" t="s">
        <v>234</v>
      </c>
      <c r="I45" s="43" t="s">
        <v>242</v>
      </c>
    </row>
    <row r="46" spans="2:9" ht="34.5" thickBot="1" x14ac:dyDescent="0.25">
      <c r="B46" s="69"/>
      <c r="C46" s="67"/>
      <c r="D46" s="55" t="s">
        <v>152</v>
      </c>
      <c r="E46" s="55" t="s">
        <v>188</v>
      </c>
      <c r="F46" s="56" t="s">
        <v>217</v>
      </c>
      <c r="G46" s="56" t="s">
        <v>230</v>
      </c>
      <c r="H46" s="56" t="s">
        <v>238</v>
      </c>
      <c r="I46" s="56" t="s">
        <v>245</v>
      </c>
    </row>
    <row r="47" spans="2:9" x14ac:dyDescent="0.2">
      <c r="B47" s="34" t="s">
        <v>25</v>
      </c>
      <c r="C47" s="51" t="s">
        <v>26</v>
      </c>
      <c r="D47" s="35">
        <f t="shared" ref="D47:I47" si="17">+SUM(D48:D54)</f>
        <v>145.44363012149</v>
      </c>
      <c r="E47" s="35">
        <f t="shared" si="17"/>
        <v>120.08291073521997</v>
      </c>
      <c r="F47" s="35">
        <f t="shared" si="17"/>
        <v>112.74935092853002</v>
      </c>
      <c r="G47" s="35">
        <f t="shared" si="17"/>
        <v>225.89362689088006</v>
      </c>
      <c r="H47" s="35">
        <f t="shared" si="17"/>
        <v>227.80550752624998</v>
      </c>
      <c r="I47" s="35">
        <f t="shared" si="17"/>
        <v>247.26430933673998</v>
      </c>
    </row>
    <row r="48" spans="2:9" x14ac:dyDescent="0.2">
      <c r="B48" s="32"/>
      <c r="C48" s="52" t="s">
        <v>153</v>
      </c>
      <c r="D48" s="33">
        <v>7.2435493455400009</v>
      </c>
      <c r="E48" s="33">
        <v>5.7425213214800008</v>
      </c>
      <c r="F48" s="33">
        <v>21.375776045359999</v>
      </c>
      <c r="G48" s="33">
        <v>48.772782797890009</v>
      </c>
      <c r="H48" s="33">
        <v>64.639664584619993</v>
      </c>
      <c r="I48" s="33">
        <v>29.041927580779998</v>
      </c>
    </row>
    <row r="49" spans="2:9" x14ac:dyDescent="0.2">
      <c r="B49" s="32"/>
      <c r="C49" s="52" t="s">
        <v>209</v>
      </c>
      <c r="D49" s="33">
        <v>62.349427898970006</v>
      </c>
      <c r="E49" s="33">
        <v>72.604707237799985</v>
      </c>
      <c r="F49" s="33">
        <v>61.930305404120027</v>
      </c>
      <c r="G49" s="33">
        <v>68.863445505080023</v>
      </c>
      <c r="H49" s="33">
        <v>103.23473616499003</v>
      </c>
      <c r="I49" s="33">
        <v>159.92962667651</v>
      </c>
    </row>
    <row r="50" spans="2:9" x14ac:dyDescent="0.2">
      <c r="B50" s="32"/>
      <c r="C50" s="52" t="s">
        <v>154</v>
      </c>
      <c r="D50" s="33">
        <v>51.785101473909997</v>
      </c>
      <c r="E50" s="33">
        <v>40.879488155179992</v>
      </c>
      <c r="F50" s="33">
        <v>28.616180115929996</v>
      </c>
      <c r="G50" s="33">
        <v>102.95061338052999</v>
      </c>
      <c r="H50" s="33">
        <v>58.719885464049995</v>
      </c>
      <c r="I50" s="33">
        <v>45.935119929649993</v>
      </c>
    </row>
    <row r="51" spans="2:9" x14ac:dyDescent="0.2">
      <c r="B51" s="32"/>
      <c r="C51" s="52" t="s">
        <v>155</v>
      </c>
      <c r="D51" s="33">
        <v>0</v>
      </c>
      <c r="E51" s="33">
        <v>0.184383045</v>
      </c>
      <c r="F51" s="33">
        <v>0.76924174312000004</v>
      </c>
      <c r="G51" s="33">
        <v>4.7489948793800005</v>
      </c>
      <c r="H51" s="33">
        <v>0.64388129167000008</v>
      </c>
      <c r="I51" s="33">
        <v>10.41351807651</v>
      </c>
    </row>
    <row r="52" spans="2:9" x14ac:dyDescent="0.2">
      <c r="B52" s="32"/>
      <c r="C52" s="52" t="s">
        <v>156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</row>
    <row r="53" spans="2:9" x14ac:dyDescent="0.2">
      <c r="B53" s="32"/>
      <c r="C53" s="52" t="s">
        <v>157</v>
      </c>
      <c r="D53" s="33">
        <v>7.9185961959999995E-2</v>
      </c>
      <c r="E53" s="33">
        <v>0.33075969775999997</v>
      </c>
      <c r="F53" s="33">
        <v>1.7264620000000001E-2</v>
      </c>
      <c r="G53" s="33">
        <v>0.365332618</v>
      </c>
      <c r="H53" s="33">
        <v>0.47920923992000003</v>
      </c>
      <c r="I53" s="33">
        <v>1.60457157729</v>
      </c>
    </row>
    <row r="54" spans="2:9" x14ac:dyDescent="0.2">
      <c r="B54" s="32"/>
      <c r="C54" s="52" t="s">
        <v>158</v>
      </c>
      <c r="D54" s="33">
        <v>23.986365441109999</v>
      </c>
      <c r="E54" s="33">
        <v>0.34105127800000001</v>
      </c>
      <c r="F54" s="33">
        <v>4.0583000000000001E-2</v>
      </c>
      <c r="G54" s="33">
        <v>0.19245771</v>
      </c>
      <c r="H54" s="33">
        <v>8.8130781000000005E-2</v>
      </c>
      <c r="I54" s="33">
        <v>0.339545496</v>
      </c>
    </row>
    <row r="55" spans="2:9" x14ac:dyDescent="0.2">
      <c r="B55" s="34" t="s">
        <v>31</v>
      </c>
      <c r="C55" s="51" t="s">
        <v>32</v>
      </c>
      <c r="D55" s="35">
        <f t="shared" ref="D55:I55" si="18">+D56+D60</f>
        <v>10.824627177</v>
      </c>
      <c r="E55" s="35">
        <f t="shared" si="18"/>
        <v>0</v>
      </c>
      <c r="F55" s="35">
        <f t="shared" si="18"/>
        <v>0</v>
      </c>
      <c r="G55" s="35">
        <f t="shared" si="18"/>
        <v>0</v>
      </c>
      <c r="H55" s="35">
        <f t="shared" si="18"/>
        <v>0.31251543199999998</v>
      </c>
      <c r="I55" s="35">
        <f t="shared" si="18"/>
        <v>6.7364982280200003</v>
      </c>
    </row>
    <row r="56" spans="2:9" x14ac:dyDescent="0.2">
      <c r="B56" s="34"/>
      <c r="C56" s="51" t="s">
        <v>33</v>
      </c>
      <c r="D56" s="35">
        <f t="shared" ref="D56:I56" si="19">+SUM(D57:D59)</f>
        <v>0</v>
      </c>
      <c r="E56" s="35">
        <f t="shared" si="19"/>
        <v>0</v>
      </c>
      <c r="F56" s="35">
        <f t="shared" si="19"/>
        <v>0</v>
      </c>
      <c r="G56" s="35">
        <f t="shared" si="19"/>
        <v>0</v>
      </c>
      <c r="H56" s="35">
        <f t="shared" si="19"/>
        <v>0</v>
      </c>
      <c r="I56" s="35">
        <f t="shared" si="19"/>
        <v>0</v>
      </c>
    </row>
    <row r="57" spans="2:9" x14ac:dyDescent="0.2">
      <c r="B57" s="31"/>
      <c r="C57" s="52" t="s">
        <v>159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</row>
    <row r="58" spans="2:9" x14ac:dyDescent="0.2">
      <c r="B58" s="31"/>
      <c r="C58" s="52" t="s">
        <v>160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</row>
    <row r="59" spans="2:9" x14ac:dyDescent="0.2">
      <c r="B59" s="31"/>
      <c r="C59" s="52" t="s">
        <v>161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</row>
    <row r="60" spans="2:9" x14ac:dyDescent="0.2">
      <c r="B60" s="34"/>
      <c r="C60" s="51" t="s">
        <v>36</v>
      </c>
      <c r="D60" s="35">
        <f>+SUM(D61:D64)</f>
        <v>10.824627177</v>
      </c>
      <c r="E60" s="35">
        <f>+SUM(E61:E64)</f>
        <v>0</v>
      </c>
      <c r="F60" s="35">
        <f t="shared" ref="F60:G60" si="20">+SUM(F61:F64)</f>
        <v>0</v>
      </c>
      <c r="G60" s="35">
        <f t="shared" si="20"/>
        <v>0</v>
      </c>
      <c r="H60" s="35">
        <f t="shared" ref="H60:I60" si="21">+SUM(H61:H64)</f>
        <v>0.31251543199999998</v>
      </c>
      <c r="I60" s="35">
        <f t="shared" si="21"/>
        <v>6.7364982280200003</v>
      </c>
    </row>
    <row r="61" spans="2:9" x14ac:dyDescent="0.2">
      <c r="B61" s="31"/>
      <c r="C61" s="52" t="s">
        <v>159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</row>
    <row r="62" spans="2:9" x14ac:dyDescent="0.2">
      <c r="B62" s="31"/>
      <c r="C62" s="52" t="s">
        <v>160</v>
      </c>
      <c r="D62" s="33">
        <v>10.824627177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2:9" x14ac:dyDescent="0.2">
      <c r="B63" s="31"/>
      <c r="C63" s="52" t="s">
        <v>161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</row>
    <row r="64" spans="2:9" x14ac:dyDescent="0.2">
      <c r="B64" s="31"/>
      <c r="C64" s="52" t="s">
        <v>162</v>
      </c>
      <c r="D64" s="33">
        <v>0</v>
      </c>
      <c r="E64" s="33">
        <v>0</v>
      </c>
      <c r="F64" s="33">
        <v>0</v>
      </c>
      <c r="G64" s="33">
        <v>0</v>
      </c>
      <c r="H64" s="33">
        <v>0.31251543199999998</v>
      </c>
      <c r="I64" s="33">
        <v>6.7364982280200003</v>
      </c>
    </row>
    <row r="65" spans="2:9" x14ac:dyDescent="0.2">
      <c r="B65" s="34" t="s">
        <v>37</v>
      </c>
      <c r="C65" s="51" t="s">
        <v>210</v>
      </c>
      <c r="D65" s="35">
        <v>201.21069707385993</v>
      </c>
      <c r="E65" s="35">
        <v>405.95165833262007</v>
      </c>
      <c r="F65" s="35">
        <v>141.71994339406999</v>
      </c>
      <c r="G65" s="35">
        <v>298.23846174237997</v>
      </c>
      <c r="H65" s="35">
        <v>161.74254224405999</v>
      </c>
      <c r="I65" s="35">
        <v>171.13320640989002</v>
      </c>
    </row>
    <row r="66" spans="2:9" x14ac:dyDescent="0.2">
      <c r="B66" s="36" t="s">
        <v>38</v>
      </c>
      <c r="C66" s="53" t="s">
        <v>41</v>
      </c>
      <c r="D66" s="37">
        <f t="shared" ref="D66:I66" si="22">+D47+D65</f>
        <v>346.65432719534994</v>
      </c>
      <c r="E66" s="37">
        <f t="shared" si="22"/>
        <v>526.03456906784004</v>
      </c>
      <c r="F66" s="37">
        <f t="shared" si="22"/>
        <v>254.46929432260001</v>
      </c>
      <c r="G66" s="37">
        <f t="shared" si="22"/>
        <v>524.13208863326008</v>
      </c>
      <c r="H66" s="37">
        <f t="shared" si="22"/>
        <v>389.54804977030994</v>
      </c>
      <c r="I66" s="37">
        <f t="shared" si="22"/>
        <v>418.39751574663001</v>
      </c>
    </row>
    <row r="67" spans="2:9" x14ac:dyDescent="0.2">
      <c r="B67" s="40" t="s">
        <v>40</v>
      </c>
      <c r="C67" s="54" t="s">
        <v>39</v>
      </c>
      <c r="D67" s="41">
        <f t="shared" ref="D67:I67" si="23">+D47+D55+D65</f>
        <v>357.4789543723499</v>
      </c>
      <c r="E67" s="41">
        <f t="shared" si="23"/>
        <v>526.03456906784004</v>
      </c>
      <c r="F67" s="41">
        <f t="shared" si="23"/>
        <v>254.46929432260001</v>
      </c>
      <c r="G67" s="41">
        <f t="shared" si="23"/>
        <v>524.13208863326008</v>
      </c>
      <c r="H67" s="41">
        <f t="shared" si="23"/>
        <v>389.86056520231</v>
      </c>
      <c r="I67" s="41">
        <f t="shared" si="23"/>
        <v>425.13401397464997</v>
      </c>
    </row>
    <row r="68" spans="2:9" x14ac:dyDescent="0.2">
      <c r="B68" s="36" t="s">
        <v>42</v>
      </c>
      <c r="C68" s="53" t="s">
        <v>43</v>
      </c>
      <c r="D68" s="37">
        <f>+'Rezago Presupuestal 19-24'!D67</f>
        <v>219515.72842821991</v>
      </c>
      <c r="E68" s="37">
        <f>+'Rezago Presupuestal 19-24'!E67</f>
        <v>235556.36667189299</v>
      </c>
      <c r="F68" s="37">
        <f>+'Rezago Presupuestal 19-24'!F67</f>
        <v>294412.06427095202</v>
      </c>
      <c r="G68" s="37">
        <v>325239.37872891495</v>
      </c>
      <c r="H68" s="37">
        <f>+'Rezago Presupuestal 19-24'!H67</f>
        <v>333761.84197394899</v>
      </c>
      <c r="I68" s="37">
        <f>+'Rezago Presupuestal 19-24'!I67</f>
        <v>401394.21624132799</v>
      </c>
    </row>
    <row r="69" spans="2:9" x14ac:dyDescent="0.2">
      <c r="B69" s="40" t="s">
        <v>44</v>
      </c>
      <c r="C69" s="54" t="s">
        <v>45</v>
      </c>
      <c r="D69" s="41">
        <f>+'Rezago Presupuestal 19-24'!D68</f>
        <v>171587.02700613689</v>
      </c>
      <c r="E69" s="41">
        <f>+'Rezago Presupuestal 19-24'!E68</f>
        <v>183622.86901044901</v>
      </c>
      <c r="F69" s="41">
        <f>+'Rezago Presupuestal 19-24'!F68</f>
        <v>240799.5283337</v>
      </c>
      <c r="G69" s="41">
        <v>254720.94731640295</v>
      </c>
      <c r="H69" s="41">
        <f>+'Rezago Presupuestal 19-24'!H68</f>
        <v>262114.48135406699</v>
      </c>
      <c r="I69" s="41">
        <f>+'Rezago Presupuestal 19-24'!I68</f>
        <v>322948.82718312601</v>
      </c>
    </row>
    <row r="70" spans="2:9" x14ac:dyDescent="0.2">
      <c r="B70" s="36" t="s">
        <v>46</v>
      </c>
      <c r="C70" s="53" t="s">
        <v>118</v>
      </c>
      <c r="D70" s="39">
        <f t="shared" ref="D70:I70" si="24">+D67/D68*100</f>
        <v>0.16284890241440853</v>
      </c>
      <c r="E70" s="39">
        <f t="shared" si="24"/>
        <v>0.22331579337040586</v>
      </c>
      <c r="F70" s="39">
        <f t="shared" si="24"/>
        <v>8.6433038996801409E-2</v>
      </c>
      <c r="G70" s="39">
        <f t="shared" si="24"/>
        <v>0.16115271486547789</v>
      </c>
      <c r="H70" s="39">
        <f t="shared" si="24"/>
        <v>0.11680800983616925</v>
      </c>
      <c r="I70" s="39">
        <f t="shared" si="24"/>
        <v>0.10591433477931556</v>
      </c>
    </row>
    <row r="71" spans="2:9" x14ac:dyDescent="0.2">
      <c r="B71" s="40" t="s">
        <v>48</v>
      </c>
      <c r="C71" s="54" t="s">
        <v>132</v>
      </c>
      <c r="D71" s="42">
        <f t="shared" ref="D71:I71" si="25">+D66/D69*100</f>
        <v>0.20202828456428218</v>
      </c>
      <c r="E71" s="42">
        <f t="shared" si="25"/>
        <v>0.28647552012593064</v>
      </c>
      <c r="F71" s="42">
        <f t="shared" si="25"/>
        <v>0.10567682423777694</v>
      </c>
      <c r="G71" s="42">
        <f t="shared" si="25"/>
        <v>0.20576717154801041</v>
      </c>
      <c r="H71" s="42">
        <f t="shared" si="25"/>
        <v>0.14861752306012591</v>
      </c>
      <c r="I71" s="42">
        <f t="shared" si="25"/>
        <v>0.12955536002283743</v>
      </c>
    </row>
    <row r="72" spans="2:9" s="49" customFormat="1" x14ac:dyDescent="0.2">
      <c r="B72" s="29"/>
      <c r="C72" s="29"/>
      <c r="D72" s="48"/>
      <c r="E72" s="48"/>
      <c r="F72" s="48"/>
      <c r="G72" s="48"/>
      <c r="H72" s="48"/>
      <c r="I72" s="48"/>
    </row>
    <row r="73" spans="2:9" s="49" customFormat="1" x14ac:dyDescent="0.2">
      <c r="B73" s="29" t="str">
        <f>B32</f>
        <v>Fuente: Dirección General del Presupuesto Público Nacional - Subdirección de Análisis y Consolidación Presupuestal</v>
      </c>
      <c r="C73" s="29"/>
      <c r="D73" s="48"/>
      <c r="E73" s="48"/>
      <c r="F73" s="48"/>
      <c r="G73" s="48"/>
      <c r="H73" s="48"/>
    </row>
    <row r="74" spans="2:9" s="9" customFormat="1" x14ac:dyDescent="0.2">
      <c r="B74" s="10"/>
    </row>
    <row r="75" spans="2:9" s="9" customFormat="1" x14ac:dyDescent="0.2">
      <c r="H75" s="60">
        <f>H66+'Reserva Presupuestal 19-24'!H65-'Rezago Presupuestal 19-24'!H65</f>
        <v>0</v>
      </c>
      <c r="I75" s="60">
        <f>I66+'Reserva Presupuestal 19-24'!I65-'Rezago Presupuestal 19-24'!I65</f>
        <v>0</v>
      </c>
    </row>
    <row r="76" spans="2:9" s="9" customFormat="1" x14ac:dyDescent="0.2"/>
    <row r="77" spans="2:9" s="9" customFormat="1" x14ac:dyDescent="0.2"/>
    <row r="78" spans="2:9" s="9" customFormat="1" x14ac:dyDescent="0.2"/>
    <row r="79" spans="2:9" s="20" customFormat="1" ht="12" thickBot="1" x14ac:dyDescent="0.25"/>
    <row r="80" spans="2:9" s="9" customFormat="1" x14ac:dyDescent="0.2"/>
    <row r="81" spans="2:9" s="9" customFormat="1" x14ac:dyDescent="0.2"/>
    <row r="82" spans="2:9" s="9" customFormat="1" x14ac:dyDescent="0.2"/>
    <row r="83" spans="2:9" ht="18" x14ac:dyDescent="0.2">
      <c r="B83" s="65" t="s">
        <v>216</v>
      </c>
      <c r="C83" s="65"/>
      <c r="D83" s="65"/>
      <c r="E83" s="65"/>
      <c r="F83" s="65"/>
      <c r="G83" s="65"/>
      <c r="H83" s="65"/>
      <c r="I83" s="65"/>
    </row>
    <row r="84" spans="2:9" ht="15.75" customHeight="1" x14ac:dyDescent="0.2">
      <c r="B84" s="64" t="s">
        <v>131</v>
      </c>
      <c r="C84" s="64"/>
      <c r="D84" s="64"/>
      <c r="E84" s="64"/>
      <c r="F84" s="64"/>
      <c r="G84" s="64"/>
      <c r="H84" s="64"/>
      <c r="I84" s="64"/>
    </row>
    <row r="85" spans="2:9" ht="22.5" x14ac:dyDescent="0.2">
      <c r="B85" s="68"/>
      <c r="C85" s="66" t="s">
        <v>0</v>
      </c>
      <c r="D85" s="30" t="s">
        <v>151</v>
      </c>
      <c r="E85" s="30" t="s">
        <v>189</v>
      </c>
      <c r="F85" s="43" t="s">
        <v>207</v>
      </c>
      <c r="G85" s="43" t="s">
        <v>224</v>
      </c>
      <c r="H85" s="43" t="s">
        <v>234</v>
      </c>
      <c r="I85" s="43" t="s">
        <v>242</v>
      </c>
    </row>
    <row r="86" spans="2:9" ht="34.5" thickBot="1" x14ac:dyDescent="0.25">
      <c r="B86" s="69"/>
      <c r="C86" s="67"/>
      <c r="D86" s="55" t="s">
        <v>152</v>
      </c>
      <c r="E86" s="55" t="s">
        <v>188</v>
      </c>
      <c r="F86" s="56" t="s">
        <v>217</v>
      </c>
      <c r="G86" s="56" t="s">
        <v>230</v>
      </c>
      <c r="H86" s="56" t="s">
        <v>238</v>
      </c>
      <c r="I86" s="56" t="s">
        <v>245</v>
      </c>
    </row>
    <row r="87" spans="2:9" x14ac:dyDescent="0.2">
      <c r="B87" s="34" t="s">
        <v>25</v>
      </c>
      <c r="C87" s="51" t="s">
        <v>26</v>
      </c>
      <c r="D87" s="35">
        <f t="shared" ref="D87:I87" si="26">+SUM(D88:D94)</f>
        <v>220.61812044321005</v>
      </c>
      <c r="E87" s="35">
        <f t="shared" si="26"/>
        <v>246.17358664272001</v>
      </c>
      <c r="F87" s="35">
        <f t="shared" si="26"/>
        <v>166.79529065755</v>
      </c>
      <c r="G87" s="35">
        <f t="shared" si="26"/>
        <v>107.79597724436</v>
      </c>
      <c r="H87" s="35">
        <f t="shared" si="26"/>
        <v>101.88761633983</v>
      </c>
      <c r="I87" s="35">
        <f t="shared" si="26"/>
        <v>161.14774997417999</v>
      </c>
    </row>
    <row r="88" spans="2:9" x14ac:dyDescent="0.2">
      <c r="B88" s="32"/>
      <c r="C88" s="52" t="s">
        <v>153</v>
      </c>
      <c r="D88" s="33">
        <v>1.7904127981400002</v>
      </c>
      <c r="E88" s="33">
        <v>1.7296394910699999</v>
      </c>
      <c r="F88" s="33">
        <v>9.5171953236699984</v>
      </c>
      <c r="G88" s="33">
        <v>10.620207581319999</v>
      </c>
      <c r="H88" s="33">
        <v>14.980515071449998</v>
      </c>
      <c r="I88" s="33">
        <v>3.9911181673300002</v>
      </c>
    </row>
    <row r="89" spans="2:9" x14ac:dyDescent="0.2">
      <c r="B89" s="32"/>
      <c r="C89" s="52" t="s">
        <v>209</v>
      </c>
      <c r="D89" s="33">
        <v>41.305263061180007</v>
      </c>
      <c r="E89" s="33">
        <v>34.07465665718</v>
      </c>
      <c r="F89" s="33">
        <v>21.36504411148</v>
      </c>
      <c r="G89" s="33">
        <v>14.73057243515</v>
      </c>
      <c r="H89" s="33">
        <v>17.044501086699999</v>
      </c>
      <c r="I89" s="33">
        <v>39.04480506629001</v>
      </c>
    </row>
    <row r="90" spans="2:9" x14ac:dyDescent="0.2">
      <c r="B90" s="32"/>
      <c r="C90" s="52" t="s">
        <v>154</v>
      </c>
      <c r="D90" s="33">
        <v>15.278613162860001</v>
      </c>
      <c r="E90" s="33">
        <v>29.891098518819994</v>
      </c>
      <c r="F90" s="33">
        <v>29.593667403309997</v>
      </c>
      <c r="G90" s="33">
        <v>21.643638526500006</v>
      </c>
      <c r="H90" s="33">
        <v>40.090420778200006</v>
      </c>
      <c r="I90" s="33">
        <v>16.539461424159999</v>
      </c>
    </row>
    <row r="91" spans="2:9" x14ac:dyDescent="0.2">
      <c r="B91" s="32"/>
      <c r="C91" s="52" t="s">
        <v>155</v>
      </c>
      <c r="D91" s="33">
        <v>156.81760181190003</v>
      </c>
      <c r="E91" s="33">
        <v>177.21121816765003</v>
      </c>
      <c r="F91" s="33">
        <v>99.496149417540011</v>
      </c>
      <c r="G91" s="33">
        <v>57.496011868179998</v>
      </c>
      <c r="H91" s="33">
        <v>28.028029142220003</v>
      </c>
      <c r="I91" s="33">
        <v>97.243426429189981</v>
      </c>
    </row>
    <row r="92" spans="2:9" x14ac:dyDescent="0.2">
      <c r="B92" s="32"/>
      <c r="C92" s="52" t="s">
        <v>156</v>
      </c>
      <c r="D92" s="33">
        <v>4.0194657272800001</v>
      </c>
      <c r="E92" s="33">
        <v>3.172449286</v>
      </c>
      <c r="F92" s="33">
        <v>5.3632882740000003</v>
      </c>
      <c r="G92" s="33">
        <v>2.8671325292100001</v>
      </c>
      <c r="H92" s="33">
        <v>1.6602205729999999</v>
      </c>
      <c r="I92" s="33">
        <v>4.3205215002099999</v>
      </c>
    </row>
    <row r="93" spans="2:9" x14ac:dyDescent="0.2">
      <c r="B93" s="32"/>
      <c r="C93" s="52" t="s">
        <v>157</v>
      </c>
      <c r="D93" s="33">
        <v>3.7816199999999999E-3</v>
      </c>
      <c r="E93" s="33">
        <v>8.7519675879999995E-2</v>
      </c>
      <c r="F93" s="33">
        <v>6.7560379999999998E-3</v>
      </c>
      <c r="G93" s="33">
        <v>0.39593063299999998</v>
      </c>
      <c r="H93" s="33">
        <v>7.2612345999999994E-2</v>
      </c>
      <c r="I93" s="33">
        <v>5.0007299999999997E-4</v>
      </c>
    </row>
    <row r="94" spans="2:9" x14ac:dyDescent="0.2">
      <c r="B94" s="32"/>
      <c r="C94" s="52" t="s">
        <v>158</v>
      </c>
      <c r="D94" s="33">
        <v>1.4029822618499999</v>
      </c>
      <c r="E94" s="33">
        <v>7.0048461199999999E-3</v>
      </c>
      <c r="F94" s="33">
        <v>1.4531900895499998</v>
      </c>
      <c r="G94" s="33">
        <v>4.2483671000000001E-2</v>
      </c>
      <c r="H94" s="33">
        <v>1.131734226E-2</v>
      </c>
      <c r="I94" s="33">
        <v>7.9173139999999999E-3</v>
      </c>
    </row>
    <row r="95" spans="2:9" x14ac:dyDescent="0.2">
      <c r="B95" s="34" t="s">
        <v>31</v>
      </c>
      <c r="C95" s="51" t="s">
        <v>32</v>
      </c>
      <c r="D95" s="35">
        <f>+D96+D100</f>
        <v>0</v>
      </c>
      <c r="E95" s="35">
        <f>+E96+E100</f>
        <v>0</v>
      </c>
      <c r="F95" s="35">
        <f>(+F96+F100)/1000000000</f>
        <v>0</v>
      </c>
      <c r="G95" s="35">
        <f>(+G96+G100)/1000000000</f>
        <v>0</v>
      </c>
      <c r="H95" s="35">
        <f>(+H96+H100)/1000000000</f>
        <v>0</v>
      </c>
      <c r="I95" s="35">
        <f>(+I96+I100)/1000000000</f>
        <v>0</v>
      </c>
    </row>
    <row r="96" spans="2:9" x14ac:dyDescent="0.2">
      <c r="B96" s="34"/>
      <c r="C96" s="51" t="s">
        <v>33</v>
      </c>
      <c r="D96" s="35">
        <f>+SUM(D97:D99)</f>
        <v>0</v>
      </c>
      <c r="E96" s="35">
        <f>+SUM(E97:E99)</f>
        <v>0</v>
      </c>
      <c r="F96" s="35">
        <f>(+SUM(F97:F99))/1000000000</f>
        <v>0</v>
      </c>
      <c r="G96" s="35">
        <f>(+SUM(G97:G99))/1000000000</f>
        <v>0</v>
      </c>
      <c r="H96" s="35">
        <f>(+SUM(H97:H99))/1000000000</f>
        <v>0</v>
      </c>
      <c r="I96" s="35">
        <f>(+SUM(I97:I99))/1000000000</f>
        <v>0</v>
      </c>
    </row>
    <row r="97" spans="2:9" x14ac:dyDescent="0.2">
      <c r="B97" s="31"/>
      <c r="C97" s="52" t="s">
        <v>159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</row>
    <row r="98" spans="2:9" x14ac:dyDescent="0.2">
      <c r="B98" s="31"/>
      <c r="C98" s="52" t="s">
        <v>160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</row>
    <row r="99" spans="2:9" x14ac:dyDescent="0.2">
      <c r="B99" s="31"/>
      <c r="C99" s="52" t="s">
        <v>161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</row>
    <row r="100" spans="2:9" x14ac:dyDescent="0.2">
      <c r="B100" s="34"/>
      <c r="C100" s="51" t="s">
        <v>36</v>
      </c>
      <c r="D100" s="35">
        <f>+SUM(D101:D104)</f>
        <v>0</v>
      </c>
      <c r="E100" s="35">
        <f>+SUM(E101:E104)</f>
        <v>0</v>
      </c>
      <c r="F100" s="35">
        <f>(+SUM(F101:F104))/1000000000</f>
        <v>0</v>
      </c>
      <c r="G100" s="35">
        <f>(+SUM(G101:G104))/1000000000</f>
        <v>0</v>
      </c>
      <c r="H100" s="35">
        <f>(+SUM(H101:H104))/1000000000</f>
        <v>0</v>
      </c>
      <c r="I100" s="35">
        <f>(+SUM(I101:I104))/1000000000</f>
        <v>0</v>
      </c>
    </row>
    <row r="101" spans="2:9" x14ac:dyDescent="0.2">
      <c r="B101" s="31"/>
      <c r="C101" s="52" t="s">
        <v>159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</row>
    <row r="102" spans="2:9" x14ac:dyDescent="0.2">
      <c r="B102" s="31"/>
      <c r="C102" s="52" t="s">
        <v>160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</row>
    <row r="103" spans="2:9" x14ac:dyDescent="0.2">
      <c r="B103" s="31"/>
      <c r="C103" s="52" t="s">
        <v>161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</row>
    <row r="104" spans="2:9" x14ac:dyDescent="0.2">
      <c r="B104" s="31"/>
      <c r="C104" s="52" t="s">
        <v>162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</row>
    <row r="105" spans="2:9" x14ac:dyDescent="0.2">
      <c r="B105" s="34" t="s">
        <v>37</v>
      </c>
      <c r="C105" s="51" t="s">
        <v>210</v>
      </c>
      <c r="D105" s="35">
        <v>166.95254751228001</v>
      </c>
      <c r="E105" s="35">
        <v>426.28122201092003</v>
      </c>
      <c r="F105" s="35">
        <v>495.58888700695007</v>
      </c>
      <c r="G105" s="35">
        <v>282.18014187426002</v>
      </c>
      <c r="H105" s="35">
        <v>334.80967642958001</v>
      </c>
      <c r="I105" s="35">
        <v>450.36946043099994</v>
      </c>
    </row>
    <row r="106" spans="2:9" x14ac:dyDescent="0.2">
      <c r="B106" s="36" t="s">
        <v>38</v>
      </c>
      <c r="C106" s="53" t="s">
        <v>41</v>
      </c>
      <c r="D106" s="37">
        <f t="shared" ref="D106:I106" si="27">+D87+D105</f>
        <v>387.57066795549008</v>
      </c>
      <c r="E106" s="37">
        <f t="shared" si="27"/>
        <v>672.45480865364004</v>
      </c>
      <c r="F106" s="37">
        <f t="shared" si="27"/>
        <v>662.38417766450004</v>
      </c>
      <c r="G106" s="37">
        <f t="shared" si="27"/>
        <v>389.97611911862003</v>
      </c>
      <c r="H106" s="37">
        <f t="shared" si="27"/>
        <v>436.69729276941001</v>
      </c>
      <c r="I106" s="37">
        <f t="shared" si="27"/>
        <v>611.51721040517987</v>
      </c>
    </row>
    <row r="107" spans="2:9" x14ac:dyDescent="0.2">
      <c r="B107" s="40" t="s">
        <v>40</v>
      </c>
      <c r="C107" s="54" t="s">
        <v>39</v>
      </c>
      <c r="D107" s="41">
        <f t="shared" ref="D107:I107" si="28">+D87+D95+D105</f>
        <v>387.57066795549008</v>
      </c>
      <c r="E107" s="41">
        <f t="shared" si="28"/>
        <v>672.45480865364004</v>
      </c>
      <c r="F107" s="41">
        <f t="shared" si="28"/>
        <v>662.38417766450004</v>
      </c>
      <c r="G107" s="41">
        <f t="shared" si="28"/>
        <v>389.97611911862003</v>
      </c>
      <c r="H107" s="41">
        <f t="shared" si="28"/>
        <v>436.69729276941001</v>
      </c>
      <c r="I107" s="41">
        <f t="shared" si="28"/>
        <v>611.51721040517987</v>
      </c>
    </row>
    <row r="108" spans="2:9" x14ac:dyDescent="0.2">
      <c r="B108" s="36" t="s">
        <v>42</v>
      </c>
      <c r="C108" s="53" t="s">
        <v>43</v>
      </c>
      <c r="D108" s="37">
        <f>+'Rezago Presupuestal 19-24'!D107</f>
        <v>13744.49185126962</v>
      </c>
      <c r="E108" s="37">
        <f>+'Rezago Presupuestal 19-24'!E107</f>
        <v>14854.8567778954</v>
      </c>
      <c r="F108" s="37">
        <f>+'Rezago Presupuestal 19-24'!F107</f>
        <v>14808.365359441999</v>
      </c>
      <c r="G108" s="37">
        <v>18736.750920225997</v>
      </c>
      <c r="H108" s="37">
        <f>+'Rezago Presupuestal 19-24'!H107</f>
        <v>18896.831667896004</v>
      </c>
      <c r="I108" s="37">
        <f>+'Rezago Presupuestal 19-24'!I107</f>
        <v>21778.454694626002</v>
      </c>
    </row>
    <row r="109" spans="2:9" x14ac:dyDescent="0.2">
      <c r="B109" s="40" t="s">
        <v>44</v>
      </c>
      <c r="C109" s="54" t="s">
        <v>45</v>
      </c>
      <c r="D109" s="41">
        <f>+'Rezago Presupuestal 19-24'!D108</f>
        <v>13743.205057908621</v>
      </c>
      <c r="E109" s="41">
        <f>+'Rezago Presupuestal 19-24'!E108</f>
        <v>14853.5407778954</v>
      </c>
      <c r="F109" s="41">
        <f>+'Rezago Presupuestal 19-24'!F108</f>
        <v>14807.200359442</v>
      </c>
      <c r="G109" s="41">
        <v>18735.466920225997</v>
      </c>
      <c r="H109" s="41">
        <f>+'Rezago Presupuestal 19-24'!H108</f>
        <v>18879.612690109003</v>
      </c>
      <c r="I109" s="41">
        <f>+'Rezago Presupuestal 19-24'!I108</f>
        <v>21725.844818532001</v>
      </c>
    </row>
    <row r="110" spans="2:9" x14ac:dyDescent="0.2">
      <c r="B110" s="36" t="s">
        <v>46</v>
      </c>
      <c r="C110" s="53" t="s">
        <v>118</v>
      </c>
      <c r="D110" s="39">
        <f t="shared" ref="D110:I110" si="29">+D107/D108*100</f>
        <v>2.8198253682233365</v>
      </c>
      <c r="E110" s="39">
        <f t="shared" si="29"/>
        <v>4.5268346824742105</v>
      </c>
      <c r="F110" s="39">
        <f t="shared" si="29"/>
        <v>4.4730404847970311</v>
      </c>
      <c r="G110" s="39">
        <f t="shared" si="29"/>
        <v>2.0813433491163487</v>
      </c>
      <c r="H110" s="39">
        <f t="shared" si="29"/>
        <v>2.3109550873087312</v>
      </c>
      <c r="I110" s="39">
        <f t="shared" si="29"/>
        <v>2.8078999129174962</v>
      </c>
    </row>
    <row r="111" spans="2:9" x14ac:dyDescent="0.2">
      <c r="B111" s="40" t="s">
        <v>48</v>
      </c>
      <c r="C111" s="54" t="s">
        <v>132</v>
      </c>
      <c r="D111" s="42">
        <f t="shared" ref="D111:I111" si="30">+D106/D109*100</f>
        <v>2.8200893919752721</v>
      </c>
      <c r="E111" s="42">
        <f t="shared" si="30"/>
        <v>4.5272357528002178</v>
      </c>
      <c r="F111" s="42">
        <f t="shared" si="30"/>
        <v>4.4733924144014319</v>
      </c>
      <c r="G111" s="42">
        <f t="shared" si="30"/>
        <v>2.0814859900695546</v>
      </c>
      <c r="H111" s="42">
        <f t="shared" si="30"/>
        <v>2.3130627727241193</v>
      </c>
      <c r="I111" s="42">
        <f t="shared" si="30"/>
        <v>2.8146993385663865</v>
      </c>
    </row>
    <row r="112" spans="2:9" s="49" customFormat="1" x14ac:dyDescent="0.2">
      <c r="B112" s="29"/>
      <c r="C112" s="29"/>
      <c r="D112" s="48"/>
      <c r="E112" s="48"/>
      <c r="F112" s="48"/>
      <c r="G112" s="48"/>
      <c r="H112" s="48"/>
      <c r="I112" s="48"/>
    </row>
    <row r="113" spans="2:9" x14ac:dyDescent="0.2">
      <c r="B113" s="29" t="str">
        <f>B73</f>
        <v>Fuente: Dirección General del Presupuesto Público Nacional - Subdirección de Análisis y Consolidación Presupuestal</v>
      </c>
      <c r="C113" s="27"/>
      <c r="D113" s="28"/>
      <c r="E113" s="28"/>
      <c r="F113" s="28"/>
      <c r="G113" s="28"/>
      <c r="H113" s="28"/>
    </row>
    <row r="114" spans="2:9" x14ac:dyDescent="0.2">
      <c r="B114" s="10" t="s">
        <v>237</v>
      </c>
    </row>
    <row r="115" spans="2:9" x14ac:dyDescent="0.2">
      <c r="H115" s="60">
        <f>H106+'Reserva Presupuestal 19-24'!H105-'Rezago Presupuestal 19-24'!H105</f>
        <v>0</v>
      </c>
      <c r="I115" s="60">
        <f>I106+'Reserva Presupuestal 19-24'!I105-'Rezago Presupuestal 19-24'!I105</f>
        <v>0</v>
      </c>
    </row>
    <row r="116" spans="2:9" x14ac:dyDescent="0.2">
      <c r="H116" s="14">
        <f>H107+H67-H26</f>
        <v>0</v>
      </c>
      <c r="I116" s="14">
        <f>I107+I67-I26</f>
        <v>0</v>
      </c>
    </row>
    <row r="122" spans="2:9" hidden="1" x14ac:dyDescent="0.2"/>
    <row r="123" spans="2:9" hidden="1" x14ac:dyDescent="0.2"/>
    <row r="124" spans="2:9" hidden="1" x14ac:dyDescent="0.2">
      <c r="D124" s="11">
        <v>-2189.8326984570199</v>
      </c>
      <c r="E124" s="11"/>
      <c r="F124" s="11"/>
    </row>
    <row r="125" spans="2:9" hidden="1" x14ac:dyDescent="0.2">
      <c r="D125" s="11">
        <v>-245.66888849840004</v>
      </c>
      <c r="E125" s="11"/>
      <c r="F125" s="11"/>
    </row>
    <row r="126" spans="2:9" hidden="1" x14ac:dyDescent="0.2">
      <c r="D126" s="11">
        <v>-298.03296531427009</v>
      </c>
      <c r="E126" s="11"/>
      <c r="F126" s="11"/>
    </row>
    <row r="127" spans="2:9" hidden="1" x14ac:dyDescent="0.2">
      <c r="D127" s="11">
        <v>-1758.1939332453701</v>
      </c>
      <c r="E127" s="11"/>
      <c r="F127" s="11"/>
    </row>
    <row r="128" spans="2:9" hidden="1" x14ac:dyDescent="0.2">
      <c r="D128" s="11">
        <v>82.571307588819991</v>
      </c>
      <c r="E128" s="11"/>
      <c r="F128" s="11"/>
    </row>
    <row r="129" spans="4:6" hidden="1" x14ac:dyDescent="0.2">
      <c r="D129" s="11">
        <v>-208.37434103152</v>
      </c>
      <c r="E129" s="11"/>
      <c r="F129" s="11"/>
    </row>
    <row r="130" spans="4:6" hidden="1" x14ac:dyDescent="0.2">
      <c r="D130" s="11">
        <v>-52.347911902060005</v>
      </c>
      <c r="E130" s="11"/>
      <c r="F130" s="11"/>
    </row>
    <row r="131" spans="4:6" hidden="1" x14ac:dyDescent="0.2">
      <c r="D131" s="11">
        <v>-30.936095234420002</v>
      </c>
      <c r="E131" s="11"/>
      <c r="F131" s="11"/>
    </row>
    <row r="132" spans="4:6" hidden="1" x14ac:dyDescent="0.2">
      <c r="D132" s="11">
        <v>-21.41181666764</v>
      </c>
      <c r="E132" s="11"/>
      <c r="F132" s="11"/>
    </row>
    <row r="133" spans="4:6" hidden="1" x14ac:dyDescent="0.2">
      <c r="D133" s="11">
        <v>-156.02642912946001</v>
      </c>
      <c r="E133" s="11"/>
      <c r="F133" s="11"/>
    </row>
    <row r="134" spans="4:6" hidden="1" x14ac:dyDescent="0.2">
      <c r="D134" s="11">
        <v>-77.614170845000004</v>
      </c>
      <c r="E134" s="11"/>
      <c r="F134" s="11"/>
    </row>
    <row r="135" spans="4:6" hidden="1" x14ac:dyDescent="0.2">
      <c r="D135" s="11">
        <v>-78.412258284459995</v>
      </c>
      <c r="E135" s="11"/>
      <c r="F135" s="11"/>
    </row>
    <row r="136" spans="4:6" hidden="1" x14ac:dyDescent="0.2">
      <c r="D136" s="11">
        <v>-1038.1492070445099</v>
      </c>
      <c r="E136" s="11"/>
      <c r="F136" s="11"/>
    </row>
    <row r="137" spans="4:6" hidden="1" x14ac:dyDescent="0.2">
      <c r="D137" s="11">
        <v>-3227.9819055015305</v>
      </c>
      <c r="E137" s="11"/>
      <c r="F137" s="11"/>
    </row>
    <row r="138" spans="4:6" hidden="1" x14ac:dyDescent="0.2">
      <c r="D138" s="11">
        <v>-3436.3562465330497</v>
      </c>
      <c r="E138" s="11"/>
      <c r="F138" s="11"/>
    </row>
    <row r="139" spans="4:6" hidden="1" x14ac:dyDescent="0.2">
      <c r="D139" s="11">
        <v>182665.81222326055</v>
      </c>
      <c r="E139" s="11"/>
      <c r="F139" s="11"/>
    </row>
    <row r="140" spans="4:6" hidden="1" x14ac:dyDescent="0.2">
      <c r="D140" s="11">
        <v>151282.88640678156</v>
      </c>
      <c r="E140" s="11"/>
      <c r="F140" s="11"/>
    </row>
    <row r="141" spans="4:6" hidden="1" x14ac:dyDescent="0.2">
      <c r="D141" s="11">
        <v>-7.9451793925274146</v>
      </c>
      <c r="E141" s="11"/>
      <c r="F141" s="11"/>
    </row>
    <row r="142" spans="4:6" hidden="1" x14ac:dyDescent="0.2">
      <c r="D142" s="11">
        <v>-11.241212251338212</v>
      </c>
      <c r="E142" s="11"/>
      <c r="F142" s="11"/>
    </row>
    <row r="143" spans="4:6" hidden="1" x14ac:dyDescent="0.2">
      <c r="D143" s="11"/>
      <c r="E143" s="11"/>
      <c r="F143" s="11"/>
    </row>
    <row r="144" spans="4:6" hidden="1" x14ac:dyDescent="0.2">
      <c r="D144" s="11"/>
      <c r="E144" s="11"/>
      <c r="F144" s="11"/>
    </row>
    <row r="145" spans="4:6" hidden="1" x14ac:dyDescent="0.2">
      <c r="D145" s="11"/>
      <c r="E145" s="11"/>
      <c r="F145" s="11"/>
    </row>
    <row r="146" spans="4:6" hidden="1" x14ac:dyDescent="0.2">
      <c r="D146" s="11"/>
      <c r="E146" s="11"/>
      <c r="F146" s="11"/>
    </row>
    <row r="147" spans="4:6" hidden="1" x14ac:dyDescent="0.2"/>
    <row r="148" spans="4:6" hidden="1" x14ac:dyDescent="0.2">
      <c r="D148" s="11">
        <v>-2303.9328628602702</v>
      </c>
      <c r="E148" s="11"/>
      <c r="F148" s="11"/>
    </row>
    <row r="149" spans="4:6" hidden="1" x14ac:dyDescent="0.2">
      <c r="D149" s="11">
        <v>-244.58006891636001</v>
      </c>
      <c r="E149" s="11"/>
      <c r="F149" s="11"/>
    </row>
    <row r="150" spans="4:6" hidden="1" x14ac:dyDescent="0.2">
      <c r="D150" s="11">
        <v>-323.00918819026009</v>
      </c>
      <c r="E150" s="11"/>
      <c r="F150" s="11"/>
    </row>
    <row r="151" spans="4:6" hidden="1" x14ac:dyDescent="0.2">
      <c r="D151" s="11">
        <v>-1758.5398257890604</v>
      </c>
      <c r="E151" s="11"/>
      <c r="F151" s="11"/>
    </row>
    <row r="152" spans="4:6" hidden="1" x14ac:dyDescent="0.2">
      <c r="D152" s="11">
        <v>-1.8693313676600001</v>
      </c>
      <c r="E152" s="11"/>
      <c r="F152" s="11"/>
    </row>
    <row r="153" spans="4:6" hidden="1" x14ac:dyDescent="0.2">
      <c r="D153" s="11">
        <v>-208.33486795451998</v>
      </c>
      <c r="E153" s="11"/>
      <c r="F153" s="11"/>
    </row>
    <row r="154" spans="4:6" hidden="1" x14ac:dyDescent="0.2">
      <c r="D154" s="11">
        <v>-52.347911902060005</v>
      </c>
      <c r="E154" s="11"/>
      <c r="F154" s="11"/>
    </row>
    <row r="155" spans="4:6" hidden="1" x14ac:dyDescent="0.2">
      <c r="D155" s="11">
        <v>-30.936095234420002</v>
      </c>
      <c r="E155" s="11"/>
      <c r="F155" s="11"/>
    </row>
    <row r="156" spans="4:6" hidden="1" x14ac:dyDescent="0.2">
      <c r="D156" s="11">
        <v>-21.41181666764</v>
      </c>
      <c r="E156" s="11"/>
      <c r="F156" s="11"/>
    </row>
    <row r="157" spans="4:6" hidden="1" x14ac:dyDescent="0.2">
      <c r="D157" s="11">
        <v>-155.98695605245999</v>
      </c>
      <c r="E157" s="11"/>
      <c r="F157" s="11"/>
    </row>
    <row r="158" spans="4:6" hidden="1" x14ac:dyDescent="0.2">
      <c r="D158" s="11">
        <v>-77.58356258500001</v>
      </c>
      <c r="E158" s="11"/>
      <c r="F158" s="11"/>
    </row>
    <row r="159" spans="4:6" hidden="1" x14ac:dyDescent="0.2">
      <c r="D159" s="11">
        <v>-78.403393467459992</v>
      </c>
      <c r="E159" s="11"/>
      <c r="F159" s="11"/>
    </row>
    <row r="160" spans="4:6" hidden="1" x14ac:dyDescent="0.2">
      <c r="D160" s="11">
        <v>-965.78395913448014</v>
      </c>
      <c r="E160" s="11"/>
      <c r="F160" s="11"/>
    </row>
    <row r="161" spans="4:6" hidden="1" x14ac:dyDescent="0.2">
      <c r="D161" s="11">
        <v>-3269.7168219947503</v>
      </c>
      <c r="E161" s="11"/>
      <c r="F161" s="11"/>
    </row>
    <row r="162" spans="4:6" hidden="1" x14ac:dyDescent="0.2">
      <c r="D162" s="11">
        <v>-3478.0516899492704</v>
      </c>
      <c r="E162" s="11"/>
      <c r="F162" s="11"/>
    </row>
    <row r="163" spans="4:6" hidden="1" x14ac:dyDescent="0.2">
      <c r="D163" s="11">
        <v>173101.35045923092</v>
      </c>
      <c r="E163" s="11"/>
      <c r="F163" s="11"/>
    </row>
    <row r="164" spans="4:6" hidden="1" x14ac:dyDescent="0.2">
      <c r="D164" s="11">
        <v>141680.5068529319</v>
      </c>
      <c r="E164" s="11"/>
      <c r="F164" s="11"/>
    </row>
    <row r="165" spans="4:6" hidden="1" x14ac:dyDescent="0.2">
      <c r="D165" s="11">
        <v>-8.1008322986475143</v>
      </c>
      <c r="E165" s="11"/>
      <c r="F165" s="11"/>
    </row>
    <row r="166" spans="4:6" hidden="1" x14ac:dyDescent="0.2">
      <c r="D166" s="11">
        <v>-11.890241147409453</v>
      </c>
      <c r="E166" s="11"/>
      <c r="F166" s="11"/>
    </row>
    <row r="167" spans="4:6" hidden="1" x14ac:dyDescent="0.2">
      <c r="D167" s="11"/>
      <c r="E167" s="11"/>
      <c r="F167" s="11"/>
    </row>
    <row r="168" spans="4:6" hidden="1" x14ac:dyDescent="0.2">
      <c r="D168" s="11"/>
      <c r="E168" s="11"/>
      <c r="F168" s="11"/>
    </row>
    <row r="169" spans="4:6" hidden="1" x14ac:dyDescent="0.2">
      <c r="D169" s="11"/>
      <c r="E169" s="11"/>
      <c r="F169" s="11"/>
    </row>
    <row r="170" spans="4:6" hidden="1" x14ac:dyDescent="0.2">
      <c r="D170" s="11"/>
      <c r="E170" s="11"/>
      <c r="F170" s="11"/>
    </row>
    <row r="171" spans="4:6" hidden="1" x14ac:dyDescent="0.2"/>
    <row r="172" spans="4:6" hidden="1" x14ac:dyDescent="0.2">
      <c r="D172" s="11">
        <v>114.10016440325001</v>
      </c>
      <c r="E172" s="11"/>
      <c r="F172" s="11"/>
    </row>
    <row r="173" spans="4:6" hidden="1" x14ac:dyDescent="0.2">
      <c r="D173" s="11">
        <v>-1.0888195820399997</v>
      </c>
      <c r="E173" s="11"/>
      <c r="F173" s="11"/>
    </row>
    <row r="174" spans="4:6" hidden="1" x14ac:dyDescent="0.2">
      <c r="D174" s="11">
        <v>24.97622287599</v>
      </c>
      <c r="E174" s="11"/>
      <c r="F174" s="11"/>
    </row>
    <row r="175" spans="4:6" hidden="1" x14ac:dyDescent="0.2">
      <c r="D175" s="11">
        <v>0.34589254368999889</v>
      </c>
      <c r="E175" s="11"/>
      <c r="F175" s="11"/>
    </row>
    <row r="176" spans="4:6" hidden="1" x14ac:dyDescent="0.2">
      <c r="D176" s="11">
        <v>84.440638956479987</v>
      </c>
      <c r="E176" s="11"/>
      <c r="F176" s="11"/>
    </row>
    <row r="177" spans="4:6" hidden="1" x14ac:dyDescent="0.2">
      <c r="D177" s="11">
        <v>-3.9473077000000002E-2</v>
      </c>
      <c r="E177" s="11"/>
      <c r="F177" s="11"/>
    </row>
    <row r="178" spans="4:6" hidden="1" x14ac:dyDescent="0.2">
      <c r="D178" s="11">
        <v>0</v>
      </c>
      <c r="E178" s="11"/>
      <c r="F178" s="11"/>
    </row>
    <row r="179" spans="4:6" hidden="1" x14ac:dyDescent="0.2">
      <c r="D179" s="11">
        <v>0</v>
      </c>
      <c r="E179" s="11"/>
      <c r="F179" s="11"/>
    </row>
    <row r="180" spans="4:6" hidden="1" x14ac:dyDescent="0.2">
      <c r="D180" s="11">
        <v>0</v>
      </c>
      <c r="E180" s="11"/>
      <c r="F180" s="11"/>
    </row>
    <row r="181" spans="4:6" hidden="1" x14ac:dyDescent="0.2">
      <c r="D181" s="11">
        <v>-3.9473077000000002E-2</v>
      </c>
      <c r="E181" s="11"/>
      <c r="F181" s="11"/>
    </row>
    <row r="182" spans="4:6" hidden="1" x14ac:dyDescent="0.2">
      <c r="D182" s="11">
        <v>-3.0608260000000002E-2</v>
      </c>
      <c r="E182" s="11"/>
      <c r="F182" s="11"/>
    </row>
    <row r="183" spans="4:6" hidden="1" x14ac:dyDescent="0.2">
      <c r="D183" s="11">
        <v>-8.8648170000000005E-3</v>
      </c>
      <c r="E183" s="11"/>
      <c r="F183" s="11"/>
    </row>
    <row r="184" spans="4:6" hidden="1" x14ac:dyDescent="0.2">
      <c r="D184" s="11">
        <v>-72.365247910029922</v>
      </c>
      <c r="E184" s="11"/>
      <c r="F184" s="11"/>
    </row>
    <row r="185" spans="4:6" hidden="1" x14ac:dyDescent="0.2">
      <c r="D185" s="11">
        <v>41.734916493220055</v>
      </c>
      <c r="E185" s="11"/>
      <c r="F185" s="11"/>
    </row>
    <row r="186" spans="4:6" hidden="1" x14ac:dyDescent="0.2">
      <c r="D186" s="11">
        <v>41.695443416220087</v>
      </c>
      <c r="E186" s="11"/>
      <c r="F186" s="11"/>
    </row>
    <row r="187" spans="4:6" hidden="1" x14ac:dyDescent="0.2">
      <c r="D187" s="11">
        <v>9564.461764029671</v>
      </c>
      <c r="E187" s="11"/>
      <c r="F187" s="11"/>
    </row>
    <row r="188" spans="4:6" hidden="1" x14ac:dyDescent="0.2">
      <c r="D188" s="11">
        <v>9602.3795538496706</v>
      </c>
      <c r="E188" s="11"/>
      <c r="F188" s="11"/>
    </row>
    <row r="189" spans="4:6" hidden="1" x14ac:dyDescent="0.2">
      <c r="D189" s="11">
        <v>-5.4547946885865946</v>
      </c>
      <c r="E189" s="11"/>
      <c r="F189" s="11"/>
    </row>
    <row r="190" spans="4:6" hidden="1" x14ac:dyDescent="0.2">
      <c r="D190" s="11">
        <v>-5.5319206231848428</v>
      </c>
      <c r="E190" s="11"/>
      <c r="F190" s="11"/>
    </row>
    <row r="191" spans="4:6" hidden="1" x14ac:dyDescent="0.2">
      <c r="D191" s="11"/>
      <c r="E191" s="11"/>
      <c r="F191" s="11"/>
    </row>
    <row r="192" spans="4:6" hidden="1" x14ac:dyDescent="0.2">
      <c r="D192" s="11"/>
      <c r="E192" s="11"/>
      <c r="F192" s="11"/>
    </row>
    <row r="193" spans="4:6" hidden="1" x14ac:dyDescent="0.2">
      <c r="D193" s="11"/>
      <c r="E193" s="11"/>
      <c r="F193" s="11"/>
    </row>
    <row r="194" spans="4:6" hidden="1" x14ac:dyDescent="0.2"/>
    <row r="195" spans="4:6" hidden="1" x14ac:dyDescent="0.2"/>
    <row r="196" spans="4:6" hidden="1" x14ac:dyDescent="0.2"/>
    <row r="197" spans="4:6" hidden="1" x14ac:dyDescent="0.2"/>
    <row r="198" spans="4:6" hidden="1" x14ac:dyDescent="0.2"/>
    <row r="199" spans="4:6" hidden="1" x14ac:dyDescent="0.2"/>
    <row r="200" spans="4:6" hidden="1" x14ac:dyDescent="0.2"/>
    <row r="201" spans="4:6" hidden="1" x14ac:dyDescent="0.2"/>
    <row r="202" spans="4:6" hidden="1" x14ac:dyDescent="0.2"/>
    <row r="203" spans="4:6" hidden="1" x14ac:dyDescent="0.2"/>
    <row r="204" spans="4:6" hidden="1" x14ac:dyDescent="0.2"/>
    <row r="205" spans="4:6" hidden="1" x14ac:dyDescent="0.2"/>
    <row r="206" spans="4:6" hidden="1" x14ac:dyDescent="0.2"/>
    <row r="207" spans="4:6" hidden="1" x14ac:dyDescent="0.2"/>
    <row r="208" spans="4:6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</sheetData>
  <mergeCells count="12">
    <mergeCell ref="B2:I2"/>
    <mergeCell ref="B3:I3"/>
    <mergeCell ref="B85:B86"/>
    <mergeCell ref="C85:C86"/>
    <mergeCell ref="B4:B5"/>
    <mergeCell ref="C4:C5"/>
    <mergeCell ref="B45:B46"/>
    <mergeCell ref="C45:C46"/>
    <mergeCell ref="B43:I43"/>
    <mergeCell ref="B44:I44"/>
    <mergeCell ref="B83:I83"/>
    <mergeCell ref="B84:I84"/>
  </mergeCells>
  <pageMargins left="0.7" right="0.7" top="0.75" bottom="0.75" header="0.3" footer="0.3"/>
  <pageSetup orientation="portrait" r:id="rId1"/>
  <ignoredErrors>
    <ignoredError sqref="D19:I19" formula="1"/>
    <ignoredError sqref="D100:I100 D60:I6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B2:U212"/>
  <sheetViews>
    <sheetView showGridLines="0" topLeftCell="A36" zoomScaleNormal="100" workbookViewId="0">
      <selection activeCell="M42" sqref="M42"/>
    </sheetView>
  </sheetViews>
  <sheetFormatPr baseColWidth="10" defaultColWidth="11.42578125" defaultRowHeight="11.25" x14ac:dyDescent="0.2"/>
  <cols>
    <col min="1" max="1" width="2.7109375" style="1" customWidth="1"/>
    <col min="2" max="2" width="3.85546875" style="1" bestFit="1" customWidth="1"/>
    <col min="3" max="3" width="35.85546875" style="1" customWidth="1"/>
    <col min="4" max="21" width="14.5703125" style="1" customWidth="1"/>
    <col min="22" max="16384" width="11.42578125" style="1"/>
  </cols>
  <sheetData>
    <row r="2" spans="2:21" ht="15" customHeight="1" x14ac:dyDescent="0.2">
      <c r="B2" s="65" t="s">
        <v>195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21" x14ac:dyDescent="0.2">
      <c r="B3" s="64" t="s">
        <v>131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22.5" customHeight="1" x14ac:dyDescent="0.2">
      <c r="B4" s="68"/>
      <c r="C4" s="66" t="s">
        <v>0</v>
      </c>
      <c r="D4" s="30" t="s">
        <v>1</v>
      </c>
      <c r="E4" s="30" t="s">
        <v>2</v>
      </c>
      <c r="F4" s="30" t="s">
        <v>3</v>
      </c>
      <c r="G4" s="30" t="s">
        <v>4</v>
      </c>
      <c r="H4" s="30" t="s">
        <v>5</v>
      </c>
      <c r="I4" s="30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11</v>
      </c>
      <c r="O4" s="30" t="s">
        <v>12</v>
      </c>
      <c r="P4" s="30" t="s">
        <v>71</v>
      </c>
      <c r="Q4" s="30" t="s">
        <v>111</v>
      </c>
      <c r="R4" s="30" t="s">
        <v>120</v>
      </c>
      <c r="S4" s="30" t="s">
        <v>125</v>
      </c>
      <c r="T4" s="30" t="s">
        <v>138</v>
      </c>
      <c r="U4" s="30" t="s">
        <v>143</v>
      </c>
    </row>
    <row r="5" spans="2:21" ht="23.25" thickBot="1" x14ac:dyDescent="0.25">
      <c r="B5" s="69"/>
      <c r="C5" s="67"/>
      <c r="D5" s="55" t="s">
        <v>13</v>
      </c>
      <c r="E5" s="55" t="s">
        <v>14</v>
      </c>
      <c r="F5" s="55" t="s">
        <v>15</v>
      </c>
      <c r="G5" s="55" t="s">
        <v>16</v>
      </c>
      <c r="H5" s="55" t="s">
        <v>17</v>
      </c>
      <c r="I5" s="55" t="s">
        <v>18</v>
      </c>
      <c r="J5" s="55" t="s">
        <v>19</v>
      </c>
      <c r="K5" s="55" t="s">
        <v>20</v>
      </c>
      <c r="L5" s="55" t="s">
        <v>21</v>
      </c>
      <c r="M5" s="55" t="s">
        <v>22</v>
      </c>
      <c r="N5" s="55" t="s">
        <v>23</v>
      </c>
      <c r="O5" s="55" t="s">
        <v>24</v>
      </c>
      <c r="P5" s="55" t="s">
        <v>70</v>
      </c>
      <c r="Q5" s="55" t="s">
        <v>112</v>
      </c>
      <c r="R5" s="55" t="s">
        <v>121</v>
      </c>
      <c r="S5" s="55" t="s">
        <v>126</v>
      </c>
      <c r="T5" s="55" t="s">
        <v>139</v>
      </c>
      <c r="U5" s="55" t="s">
        <v>144</v>
      </c>
    </row>
    <row r="6" spans="2:21" x14ac:dyDescent="0.2">
      <c r="B6" s="34" t="s">
        <v>25</v>
      </c>
      <c r="C6" s="51" t="s">
        <v>26</v>
      </c>
      <c r="D6" s="35">
        <v>2685.8405589172298</v>
      </c>
      <c r="E6" s="35">
        <v>1457.94803273771</v>
      </c>
      <c r="F6" s="35">
        <v>2315.9505964944701</v>
      </c>
      <c r="G6" s="35">
        <v>2217.99565960972</v>
      </c>
      <c r="H6" s="35">
        <v>3720.7075160061604</v>
      </c>
      <c r="I6" s="35">
        <v>2512.1504213972798</v>
      </c>
      <c r="J6" s="35">
        <v>2758.9115308820501</v>
      </c>
      <c r="K6" s="35">
        <v>1281.2226520533202</v>
      </c>
      <c r="L6" s="35">
        <v>2539.1183629594593</v>
      </c>
      <c r="M6" s="35">
        <v>3320.0147264763691</v>
      </c>
      <c r="N6" s="35">
        <v>5898.7607210987371</v>
      </c>
      <c r="O6" s="35">
        <v>6413.2556702763786</v>
      </c>
      <c r="P6" s="35">
        <v>8187.1052870647127</v>
      </c>
      <c r="Q6" s="35">
        <v>7247.9302289218904</v>
      </c>
      <c r="R6" s="35">
        <v>6267.8779735548787</v>
      </c>
      <c r="S6" s="35">
        <v>6714.2610650882862</v>
      </c>
      <c r="T6" s="35">
        <v>7342.2404122497774</v>
      </c>
      <c r="U6" s="35">
        <v>7246.9936941885762</v>
      </c>
    </row>
    <row r="7" spans="2:21" x14ac:dyDescent="0.2">
      <c r="B7" s="32"/>
      <c r="C7" s="52" t="s">
        <v>27</v>
      </c>
      <c r="D7" s="33">
        <v>255.88601842140002</v>
      </c>
      <c r="E7" s="33">
        <v>180.47936774364993</v>
      </c>
      <c r="F7" s="33">
        <v>195.80973134380002</v>
      </c>
      <c r="G7" s="33">
        <v>199.08182360870998</v>
      </c>
      <c r="H7" s="33">
        <v>339.79424204650002</v>
      </c>
      <c r="I7" s="33">
        <v>160.13618190628</v>
      </c>
      <c r="J7" s="33">
        <v>107.62026184296001</v>
      </c>
      <c r="K7" s="33">
        <v>68.973962040100005</v>
      </c>
      <c r="L7" s="33">
        <v>90.316471003320032</v>
      </c>
      <c r="M7" s="33">
        <v>147.21871587217001</v>
      </c>
      <c r="N7" s="33">
        <v>93.736752650740002</v>
      </c>
      <c r="O7" s="33">
        <v>125.55467552709999</v>
      </c>
      <c r="P7" s="33">
        <v>339.14130236062499</v>
      </c>
      <c r="Q7" s="33">
        <v>190.90171627800009</v>
      </c>
      <c r="R7" s="33">
        <v>257.74100233822008</v>
      </c>
      <c r="S7" s="33">
        <v>362.33395267376011</v>
      </c>
      <c r="T7" s="33">
        <v>631.02764894661971</v>
      </c>
      <c r="U7" s="33">
        <v>567.56921287134014</v>
      </c>
    </row>
    <row r="8" spans="2:21" x14ac:dyDescent="0.2">
      <c r="B8" s="32"/>
      <c r="C8" s="52" t="s">
        <v>28</v>
      </c>
      <c r="D8" s="33">
        <v>471.49831830739993</v>
      </c>
      <c r="E8" s="33">
        <v>369.24034406770005</v>
      </c>
      <c r="F8" s="33">
        <v>629.81856223815998</v>
      </c>
      <c r="G8" s="33">
        <v>633.49869347704998</v>
      </c>
      <c r="H8" s="33">
        <v>962.80223175569017</v>
      </c>
      <c r="I8" s="33">
        <v>997.7819288214198</v>
      </c>
      <c r="J8" s="33">
        <v>849.16862011048988</v>
      </c>
      <c r="K8" s="33">
        <v>459.01559521463003</v>
      </c>
      <c r="L8" s="33">
        <v>506.46166318565002</v>
      </c>
      <c r="M8" s="33">
        <v>748.76283711057022</v>
      </c>
      <c r="N8" s="33">
        <v>684.13310274089531</v>
      </c>
      <c r="O8" s="33">
        <v>767.41869689891564</v>
      </c>
      <c r="P8" s="33">
        <v>889.42015965767132</v>
      </c>
      <c r="Q8" s="33">
        <v>851.06221144255801</v>
      </c>
      <c r="R8" s="33">
        <v>1029.3839105766972</v>
      </c>
      <c r="S8" s="33">
        <v>1024.5168634716506</v>
      </c>
      <c r="T8" s="33">
        <v>1368.7036181400986</v>
      </c>
      <c r="U8" s="33">
        <v>1354.8670035603957</v>
      </c>
    </row>
    <row r="9" spans="2:21" x14ac:dyDescent="0.2">
      <c r="B9" s="32"/>
      <c r="C9" s="52" t="s">
        <v>29</v>
      </c>
      <c r="D9" s="33">
        <v>1864.1586580989699</v>
      </c>
      <c r="E9" s="33">
        <v>813.20782149720003</v>
      </c>
      <c r="F9" s="33">
        <v>1404.9975673986401</v>
      </c>
      <c r="G9" s="33">
        <v>1265.40320655756</v>
      </c>
      <c r="H9" s="33">
        <v>2290.51182844294</v>
      </c>
      <c r="I9" s="33">
        <v>1166.2774778298101</v>
      </c>
      <c r="J9" s="33">
        <v>1500.88090032747</v>
      </c>
      <c r="K9" s="33">
        <v>644.97554464194013</v>
      </c>
      <c r="L9" s="33">
        <v>1876.2887708053995</v>
      </c>
      <c r="M9" s="33">
        <v>2319.0963903909592</v>
      </c>
      <c r="N9" s="33">
        <v>4975.5634522391711</v>
      </c>
      <c r="O9" s="33">
        <v>5347.4971765457731</v>
      </c>
      <c r="P9" s="33">
        <v>6737.1901807737358</v>
      </c>
      <c r="Q9" s="33">
        <v>6011.1652999794424</v>
      </c>
      <c r="R9" s="33">
        <v>4772.6933698168014</v>
      </c>
      <c r="S9" s="33">
        <v>5151.0458098238551</v>
      </c>
      <c r="T9" s="33">
        <v>5140.8249278659896</v>
      </c>
      <c r="U9" s="33">
        <v>5123.7450004419406</v>
      </c>
    </row>
    <row r="10" spans="2:21" x14ac:dyDescent="0.2">
      <c r="B10" s="32"/>
      <c r="C10" s="52" t="s">
        <v>30</v>
      </c>
      <c r="D10" s="33">
        <v>94.297564089459996</v>
      </c>
      <c r="E10" s="33">
        <v>95.020499429160012</v>
      </c>
      <c r="F10" s="33">
        <v>85.324735513869996</v>
      </c>
      <c r="G10" s="33">
        <v>120.01193596639999</v>
      </c>
      <c r="H10" s="33">
        <v>127.59921376103</v>
      </c>
      <c r="I10" s="33">
        <v>187.95483283976998</v>
      </c>
      <c r="J10" s="33">
        <v>301.24174860112998</v>
      </c>
      <c r="K10" s="33">
        <v>108.25755015665</v>
      </c>
      <c r="L10" s="33">
        <v>66.051457965089995</v>
      </c>
      <c r="M10" s="33">
        <v>104.93678310267001</v>
      </c>
      <c r="N10" s="33">
        <v>145.32741346793</v>
      </c>
      <c r="O10" s="33">
        <v>172.78512130459001</v>
      </c>
      <c r="P10" s="33">
        <v>221.35364427267996</v>
      </c>
      <c r="Q10" s="33">
        <v>194.80100122189003</v>
      </c>
      <c r="R10" s="33">
        <v>208.05969082315997</v>
      </c>
      <c r="S10" s="33">
        <v>176.36443911902003</v>
      </c>
      <c r="T10" s="33">
        <v>201.68421729707001</v>
      </c>
      <c r="U10" s="33">
        <v>200.81247731489998</v>
      </c>
    </row>
    <row r="11" spans="2:21" x14ac:dyDescent="0.2">
      <c r="B11" s="34" t="s">
        <v>31</v>
      </c>
      <c r="C11" s="51" t="s">
        <v>32</v>
      </c>
      <c r="D11" s="35">
        <v>327.73734090188998</v>
      </c>
      <c r="E11" s="35">
        <v>1214.33848679432</v>
      </c>
      <c r="F11" s="35">
        <v>1896.8808957332899</v>
      </c>
      <c r="G11" s="35">
        <v>1964.1773956786301</v>
      </c>
      <c r="H11" s="35">
        <v>1927.1418771327599</v>
      </c>
      <c r="I11" s="35">
        <v>1088.0251633906398</v>
      </c>
      <c r="J11" s="35">
        <v>2179.6765749368296</v>
      </c>
      <c r="K11" s="35">
        <v>2165.2491713443201</v>
      </c>
      <c r="L11" s="35">
        <v>1157.4058688380001</v>
      </c>
      <c r="M11" s="35">
        <v>913.45342284551998</v>
      </c>
      <c r="N11" s="35">
        <v>782.52192463674794</v>
      </c>
      <c r="O11" s="35">
        <v>986.78428356461961</v>
      </c>
      <c r="P11" s="35">
        <v>155.42809159445801</v>
      </c>
      <c r="Q11" s="35">
        <v>654.93081215202983</v>
      </c>
      <c r="R11" s="35">
        <v>666.93121972952372</v>
      </c>
      <c r="S11" s="35">
        <v>474.45995806549121</v>
      </c>
      <c r="T11" s="35">
        <v>75.317654836000003</v>
      </c>
      <c r="U11" s="35">
        <v>15.35372146666</v>
      </c>
    </row>
    <row r="12" spans="2:21" x14ac:dyDescent="0.2">
      <c r="B12" s="34"/>
      <c r="C12" s="51" t="s">
        <v>33</v>
      </c>
      <c r="D12" s="35">
        <v>100.46817769960001</v>
      </c>
      <c r="E12" s="35">
        <v>218.06452758926002</v>
      </c>
      <c r="F12" s="35">
        <v>285.87606841124</v>
      </c>
      <c r="G12" s="35">
        <v>1391.4544556986903</v>
      </c>
      <c r="H12" s="35">
        <v>1245.2498789023998</v>
      </c>
      <c r="I12" s="35">
        <v>899.46344135613981</v>
      </c>
      <c r="J12" s="35">
        <v>1031.41280529902</v>
      </c>
      <c r="K12" s="35">
        <v>713.43287146298007</v>
      </c>
      <c r="L12" s="35">
        <v>634.96559610709994</v>
      </c>
      <c r="M12" s="35">
        <v>568.96295436232003</v>
      </c>
      <c r="N12" s="35">
        <v>449.27529334062706</v>
      </c>
      <c r="O12" s="35">
        <v>787.35468291634959</v>
      </c>
      <c r="P12" s="35">
        <v>7.3292658058000004E-2</v>
      </c>
      <c r="Q12" s="35">
        <v>453.13733533580984</v>
      </c>
      <c r="R12" s="35">
        <v>566.88220736302378</v>
      </c>
      <c r="S12" s="35">
        <v>137.82034456761124</v>
      </c>
      <c r="T12" s="35">
        <v>0</v>
      </c>
      <c r="U12" s="35">
        <v>0.36468543765999994</v>
      </c>
    </row>
    <row r="13" spans="2:21" x14ac:dyDescent="0.2">
      <c r="B13" s="31"/>
      <c r="C13" s="52" t="s">
        <v>34</v>
      </c>
      <c r="D13" s="33">
        <v>61.636018518180002</v>
      </c>
      <c r="E13" s="33">
        <v>139.67295890631001</v>
      </c>
      <c r="F13" s="33">
        <v>181.50710993039999</v>
      </c>
      <c r="G13" s="33">
        <v>1100.7867854111403</v>
      </c>
      <c r="H13" s="33">
        <v>978.40479215884989</v>
      </c>
      <c r="I13" s="33">
        <v>685.30788199614983</v>
      </c>
      <c r="J13" s="33">
        <v>822.54894569398004</v>
      </c>
      <c r="K13" s="33">
        <v>546.72424542237002</v>
      </c>
      <c r="L13" s="33">
        <v>540.23852537239998</v>
      </c>
      <c r="M13" s="33">
        <v>488.55969601548003</v>
      </c>
      <c r="N13" s="33">
        <v>73.039792536649557</v>
      </c>
      <c r="O13" s="33">
        <v>623.2388447330394</v>
      </c>
      <c r="P13" s="33">
        <v>7.3292658058000004E-2</v>
      </c>
      <c r="Q13" s="33">
        <v>55.852658020064368</v>
      </c>
      <c r="R13" s="33">
        <v>69.742463484377041</v>
      </c>
      <c r="S13" s="33">
        <v>21.345165084358236</v>
      </c>
      <c r="T13" s="33">
        <v>0</v>
      </c>
      <c r="U13" s="33">
        <v>0</v>
      </c>
    </row>
    <row r="14" spans="2:21" x14ac:dyDescent="0.2">
      <c r="B14" s="31"/>
      <c r="C14" s="52" t="s">
        <v>35</v>
      </c>
      <c r="D14" s="33">
        <v>38.832159181420003</v>
      </c>
      <c r="E14" s="33">
        <v>78.391568682950009</v>
      </c>
      <c r="F14" s="33">
        <v>104.36895848083999</v>
      </c>
      <c r="G14" s="33">
        <v>290.66767028754998</v>
      </c>
      <c r="H14" s="33">
        <v>266.84508674354998</v>
      </c>
      <c r="I14" s="33">
        <v>214.15555935999001</v>
      </c>
      <c r="J14" s="33">
        <v>208.86385960504001</v>
      </c>
      <c r="K14" s="33">
        <v>166.70862604061</v>
      </c>
      <c r="L14" s="33">
        <v>94.727070734699993</v>
      </c>
      <c r="M14" s="33">
        <v>80.403258346840005</v>
      </c>
      <c r="N14" s="33">
        <v>376.23550080397752</v>
      </c>
      <c r="O14" s="33">
        <v>164.11583818331022</v>
      </c>
      <c r="P14" s="33">
        <v>0</v>
      </c>
      <c r="Q14" s="33">
        <v>397.28467731574545</v>
      </c>
      <c r="R14" s="33">
        <v>497.13974387864675</v>
      </c>
      <c r="S14" s="33">
        <v>116.475179483253</v>
      </c>
      <c r="T14" s="33">
        <v>0</v>
      </c>
      <c r="U14" s="33">
        <v>0.36468543765999994</v>
      </c>
    </row>
    <row r="15" spans="2:21" x14ac:dyDescent="0.2">
      <c r="B15" s="34"/>
      <c r="C15" s="51" t="s">
        <v>36</v>
      </c>
      <c r="D15" s="35">
        <v>227.26916320228997</v>
      </c>
      <c r="E15" s="35">
        <v>996.27395920506001</v>
      </c>
      <c r="F15" s="35">
        <v>1611.00482732205</v>
      </c>
      <c r="G15" s="35">
        <v>572.72293997993995</v>
      </c>
      <c r="H15" s="35">
        <v>681.89199823036006</v>
      </c>
      <c r="I15" s="35">
        <v>188.56172203450001</v>
      </c>
      <c r="J15" s="35">
        <v>1148.2637696378099</v>
      </c>
      <c r="K15" s="35">
        <v>1451.81629988134</v>
      </c>
      <c r="L15" s="35">
        <v>522.44027273090001</v>
      </c>
      <c r="M15" s="35">
        <v>344.4904684832</v>
      </c>
      <c r="N15" s="35">
        <v>333.24663129612088</v>
      </c>
      <c r="O15" s="35">
        <v>199.42960064827002</v>
      </c>
      <c r="P15" s="35">
        <v>155.35479893640002</v>
      </c>
      <c r="Q15" s="35">
        <v>201.79347681622002</v>
      </c>
      <c r="R15" s="35">
        <v>100.04901236649999</v>
      </c>
      <c r="S15" s="35">
        <v>336.63961349787996</v>
      </c>
      <c r="T15" s="35">
        <v>75.317654836000003</v>
      </c>
      <c r="U15" s="35">
        <v>14.989036028999999</v>
      </c>
    </row>
    <row r="16" spans="2:21" x14ac:dyDescent="0.2">
      <c r="B16" s="31"/>
      <c r="C16" s="52" t="s">
        <v>34</v>
      </c>
      <c r="D16" s="33">
        <v>157.55105630476999</v>
      </c>
      <c r="E16" s="33">
        <v>534.65768105479003</v>
      </c>
      <c r="F16" s="33">
        <v>831.96112544419009</v>
      </c>
      <c r="G16" s="33">
        <v>466.76103380634999</v>
      </c>
      <c r="H16" s="33">
        <v>550.40013579664003</v>
      </c>
      <c r="I16" s="33">
        <v>160.22535461677001</v>
      </c>
      <c r="J16" s="33">
        <v>699.65008454580993</v>
      </c>
      <c r="K16" s="33">
        <v>896.16573352991998</v>
      </c>
      <c r="L16" s="33">
        <v>408.91154001790005</v>
      </c>
      <c r="M16" s="33">
        <v>289.98188293637003</v>
      </c>
      <c r="N16" s="33">
        <v>175.01066179589</v>
      </c>
      <c r="O16" s="33">
        <v>199.42960064827</v>
      </c>
      <c r="P16" s="33">
        <v>90.247552330990004</v>
      </c>
      <c r="Q16" s="33">
        <v>186.44543885440001</v>
      </c>
      <c r="R16" s="33">
        <v>84.247715475619998</v>
      </c>
      <c r="S16" s="33">
        <v>109.69758255035001</v>
      </c>
      <c r="T16" s="33">
        <v>0</v>
      </c>
      <c r="U16" s="33">
        <v>0</v>
      </c>
    </row>
    <row r="17" spans="2:21" x14ac:dyDescent="0.2">
      <c r="B17" s="31"/>
      <c r="C17" s="52" t="s">
        <v>35</v>
      </c>
      <c r="D17" s="33">
        <v>69.718106897520002</v>
      </c>
      <c r="E17" s="33">
        <v>461.61627815027003</v>
      </c>
      <c r="F17" s="33">
        <v>779.04370187786003</v>
      </c>
      <c r="G17" s="33">
        <v>105.96190617358999</v>
      </c>
      <c r="H17" s="33">
        <v>131.49186243372</v>
      </c>
      <c r="I17" s="33">
        <v>28.336367417729999</v>
      </c>
      <c r="J17" s="33">
        <v>448.61368509200003</v>
      </c>
      <c r="K17" s="33">
        <v>555.65056635142003</v>
      </c>
      <c r="L17" s="33">
        <v>113.528732713</v>
      </c>
      <c r="M17" s="33">
        <v>54.508585546829998</v>
      </c>
      <c r="N17" s="33">
        <v>158.23596950023088</v>
      </c>
      <c r="O17" s="33">
        <v>107.24149851877</v>
      </c>
      <c r="P17" s="33">
        <v>65.107246605409998</v>
      </c>
      <c r="Q17" s="33">
        <v>15.348037961819999</v>
      </c>
      <c r="R17" s="33">
        <v>15.80129689088</v>
      </c>
      <c r="S17" s="33">
        <v>226.94203094752999</v>
      </c>
      <c r="T17" s="33">
        <v>75.317654836000003</v>
      </c>
      <c r="U17" s="33">
        <v>14.989036028999999</v>
      </c>
    </row>
    <row r="18" spans="2:21" x14ac:dyDescent="0.2">
      <c r="B18" s="34" t="s">
        <v>37</v>
      </c>
      <c r="C18" s="51" t="s">
        <v>210</v>
      </c>
      <c r="D18" s="35">
        <v>1822.9887761854502</v>
      </c>
      <c r="E18" s="35">
        <v>3101.5150388253305</v>
      </c>
      <c r="F18" s="35">
        <v>3380.8060795894598</v>
      </c>
      <c r="G18" s="35">
        <v>2830.0940948013995</v>
      </c>
      <c r="H18" s="35">
        <v>3576.4622613311999</v>
      </c>
      <c r="I18" s="35">
        <v>3330.6365156274205</v>
      </c>
      <c r="J18" s="35">
        <v>3993.1902396178093</v>
      </c>
      <c r="K18" s="35">
        <v>3169.5627597747298</v>
      </c>
      <c r="L18" s="35">
        <v>4642.6269223400413</v>
      </c>
      <c r="M18" s="35">
        <v>5631.3187955710509</v>
      </c>
      <c r="N18" s="35">
        <v>4716.1048218436354</v>
      </c>
      <c r="O18" s="35">
        <v>8004.1146867256384</v>
      </c>
      <c r="P18" s="35">
        <v>9150.5247792619357</v>
      </c>
      <c r="Q18" s="35">
        <v>9786.1290060203846</v>
      </c>
      <c r="R18" s="35">
        <v>9843.109272943173</v>
      </c>
      <c r="S18" s="35">
        <v>10698.870950301372</v>
      </c>
      <c r="T18" s="35">
        <v>9304.6127317631199</v>
      </c>
      <c r="U18" s="35">
        <v>10003.958763098286</v>
      </c>
    </row>
    <row r="19" spans="2:21" x14ac:dyDescent="0.2">
      <c r="B19" s="36" t="s">
        <v>38</v>
      </c>
      <c r="C19" s="53" t="s">
        <v>41</v>
      </c>
      <c r="D19" s="37">
        <v>4508.8293351026805</v>
      </c>
      <c r="E19" s="37">
        <v>4559.463071563041</v>
      </c>
      <c r="F19" s="37">
        <v>5696.75667608393</v>
      </c>
      <c r="G19" s="37">
        <v>5048.0897544111194</v>
      </c>
      <c r="H19" s="37">
        <v>7297.1697773373598</v>
      </c>
      <c r="I19" s="37">
        <v>5842.7869370247008</v>
      </c>
      <c r="J19" s="37">
        <v>6752.1017704998594</v>
      </c>
      <c r="K19" s="37">
        <v>4450.7854118280502</v>
      </c>
      <c r="L19" s="37">
        <v>7181.7452852995011</v>
      </c>
      <c r="M19" s="37">
        <v>8951.33352204742</v>
      </c>
      <c r="N19" s="37">
        <v>10614.865542942372</v>
      </c>
      <c r="O19" s="37">
        <v>14417.370357002017</v>
      </c>
      <c r="P19" s="37">
        <v>17337.630066326648</v>
      </c>
      <c r="Q19" s="37">
        <v>17034.059234942273</v>
      </c>
      <c r="R19" s="37">
        <v>16110.987246498051</v>
      </c>
      <c r="S19" s="37">
        <v>17413.13201538966</v>
      </c>
      <c r="T19" s="37">
        <v>16646.853144012897</v>
      </c>
      <c r="U19" s="37">
        <v>17250.952457286861</v>
      </c>
    </row>
    <row r="20" spans="2:21" x14ac:dyDescent="0.2">
      <c r="B20" s="40" t="s">
        <v>40</v>
      </c>
      <c r="C20" s="54" t="s">
        <v>39</v>
      </c>
      <c r="D20" s="41">
        <v>4836.5666760045697</v>
      </c>
      <c r="E20" s="41">
        <v>5773.8015583573606</v>
      </c>
      <c r="F20" s="41">
        <v>7593.6375718172203</v>
      </c>
      <c r="G20" s="41">
        <v>7012.2671500897495</v>
      </c>
      <c r="H20" s="41">
        <v>9224.3116544701206</v>
      </c>
      <c r="I20" s="41">
        <v>6930.81210041534</v>
      </c>
      <c r="J20" s="41">
        <v>8931.7783454366891</v>
      </c>
      <c r="K20" s="41">
        <v>6616.0345831723698</v>
      </c>
      <c r="L20" s="41">
        <v>8339.1511541375003</v>
      </c>
      <c r="M20" s="41">
        <v>9864.7869448929396</v>
      </c>
      <c r="N20" s="41">
        <v>11397.387467579119</v>
      </c>
      <c r="O20" s="41">
        <v>15404.154640566638</v>
      </c>
      <c r="P20" s="41">
        <v>17493.058157921107</v>
      </c>
      <c r="Q20" s="41">
        <v>17688.990047094303</v>
      </c>
      <c r="R20" s="41">
        <v>16777.918466227577</v>
      </c>
      <c r="S20" s="41">
        <v>17887.59197345515</v>
      </c>
      <c r="T20" s="41">
        <v>16722.170798848896</v>
      </c>
      <c r="U20" s="41">
        <v>17266.306178753523</v>
      </c>
    </row>
    <row r="21" spans="2:2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x14ac:dyDescent="0.2">
      <c r="B23" s="36" t="s">
        <v>46</v>
      </c>
      <c r="C23" s="53" t="s">
        <v>47</v>
      </c>
      <c r="D23" s="39">
        <v>9.5594886111314317</v>
      </c>
      <c r="E23" s="39">
        <v>9.2009629524537448</v>
      </c>
      <c r="F23" s="39">
        <v>11.374868313684937</v>
      </c>
      <c r="G23" s="39">
        <v>9.7739984883510864</v>
      </c>
      <c r="H23" s="39">
        <v>11.289481006405602</v>
      </c>
      <c r="I23" s="39">
        <v>7.4146024550434175</v>
      </c>
      <c r="J23" s="39">
        <v>8.4323304171689841</v>
      </c>
      <c r="K23" s="39">
        <v>5.6460850708696189</v>
      </c>
      <c r="L23" s="39">
        <v>6.6558164998570826</v>
      </c>
      <c r="M23" s="39">
        <v>6.9448094813922889</v>
      </c>
      <c r="N23" s="39">
        <v>7.6104712937514876</v>
      </c>
      <c r="O23" s="39">
        <v>10.180382032460745</v>
      </c>
      <c r="P23" s="39">
        <v>10.562214952678245</v>
      </c>
      <c r="Q23" s="39">
        <v>9.3612099520641578</v>
      </c>
      <c r="R23" s="39">
        <v>8.5183843257425647</v>
      </c>
      <c r="S23" s="39">
        <v>8.6165830978462079</v>
      </c>
      <c r="T23" s="39">
        <v>7.946812574237061</v>
      </c>
      <c r="U23" s="39">
        <v>7.5294789607994277</v>
      </c>
    </row>
    <row r="24" spans="2:21" ht="12" customHeight="1" x14ac:dyDescent="0.2">
      <c r="B24" s="40" t="s">
        <v>48</v>
      </c>
      <c r="C24" s="54" t="s">
        <v>134</v>
      </c>
      <c r="D24" s="42">
        <v>13.24282186485433</v>
      </c>
      <c r="E24" s="42">
        <v>11.026753754294976</v>
      </c>
      <c r="F24" s="42">
        <v>13.008188991112341</v>
      </c>
      <c r="G24" s="42">
        <v>11.368757095655093</v>
      </c>
      <c r="H24" s="42">
        <v>13.311378255305806</v>
      </c>
      <c r="I24" s="42">
        <v>9.4364636338248609</v>
      </c>
      <c r="J24" s="42">
        <v>10.07880890551956</v>
      </c>
      <c r="K24" s="42">
        <v>5.7164424483577028</v>
      </c>
      <c r="L24" s="42">
        <v>8.311547107873805</v>
      </c>
      <c r="M24" s="42">
        <v>8.5241739828510514</v>
      </c>
      <c r="N24" s="42">
        <v>9.6614571046412028</v>
      </c>
      <c r="O24" s="42">
        <v>12.415340499264072</v>
      </c>
      <c r="P24" s="42">
        <v>13.418367785455429</v>
      </c>
      <c r="Q24" s="42">
        <v>11.794831398124657</v>
      </c>
      <c r="R24" s="42">
        <v>10.326957698727956</v>
      </c>
      <c r="S24" s="42">
        <v>10.841335807014637</v>
      </c>
      <c r="T24" s="42">
        <v>10.167884105386516</v>
      </c>
      <c r="U24" s="42">
        <v>9.6207893288335615</v>
      </c>
    </row>
    <row r="25" spans="2:21" s="9" customFormat="1" x14ac:dyDescent="0.2">
      <c r="B25" s="10" t="s">
        <v>137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s="9" customFormat="1" x14ac:dyDescent="0.2"/>
    <row r="27" spans="2:21" s="9" customFormat="1" x14ac:dyDescent="0.2"/>
    <row r="28" spans="2:21" s="9" customFormat="1" x14ac:dyDescent="0.2"/>
    <row r="29" spans="2:21" s="9" customFormat="1" x14ac:dyDescent="0.2"/>
    <row r="30" spans="2:21" s="9" customFormat="1" x14ac:dyDescent="0.2"/>
    <row r="31" spans="2:21" s="20" customFormat="1" ht="12" thickBot="1" x14ac:dyDescent="0.25"/>
    <row r="32" spans="2:21" s="9" customFormat="1" x14ac:dyDescent="0.2"/>
    <row r="33" spans="2:21" s="9" customFormat="1" x14ac:dyDescent="0.2"/>
    <row r="34" spans="2:21" s="9" customFormat="1" x14ac:dyDescent="0.2"/>
    <row r="35" spans="2:21" ht="18" x14ac:dyDescent="0.2">
      <c r="B35" s="65" t="s">
        <v>218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2:21" x14ac:dyDescent="0.2">
      <c r="B36" s="64" t="s">
        <v>131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</row>
    <row r="37" spans="2:21" ht="22.5" customHeight="1" x14ac:dyDescent="0.2">
      <c r="B37" s="68"/>
      <c r="C37" s="66" t="s">
        <v>0</v>
      </c>
      <c r="D37" s="30" t="s">
        <v>1</v>
      </c>
      <c r="E37" s="30" t="s">
        <v>2</v>
      </c>
      <c r="F37" s="30" t="s">
        <v>3</v>
      </c>
      <c r="G37" s="30" t="s">
        <v>4</v>
      </c>
      <c r="H37" s="30" t="s">
        <v>5</v>
      </c>
      <c r="I37" s="30" t="s">
        <v>50</v>
      </c>
      <c r="J37" s="30" t="s">
        <v>51</v>
      </c>
      <c r="K37" s="30" t="s">
        <v>52</v>
      </c>
      <c r="L37" s="30" t="s">
        <v>53</v>
      </c>
      <c r="M37" s="30" t="s">
        <v>10</v>
      </c>
      <c r="N37" s="30" t="s">
        <v>11</v>
      </c>
      <c r="O37" s="30" t="s">
        <v>12</v>
      </c>
      <c r="P37" s="30" t="s">
        <v>71</v>
      </c>
      <c r="Q37" s="30" t="s">
        <v>111</v>
      </c>
      <c r="R37" s="30" t="s">
        <v>120</v>
      </c>
      <c r="S37" s="30" t="s">
        <v>125</v>
      </c>
      <c r="T37" s="30" t="s">
        <v>138</v>
      </c>
      <c r="U37" s="30" t="s">
        <v>143</v>
      </c>
    </row>
    <row r="38" spans="2:21" ht="23.25" thickBot="1" x14ac:dyDescent="0.25">
      <c r="B38" s="69"/>
      <c r="C38" s="67"/>
      <c r="D38" s="55" t="s">
        <v>13</v>
      </c>
      <c r="E38" s="55" t="s">
        <v>14</v>
      </c>
      <c r="F38" s="55" t="s">
        <v>15</v>
      </c>
      <c r="G38" s="55" t="s">
        <v>16</v>
      </c>
      <c r="H38" s="55" t="s">
        <v>17</v>
      </c>
      <c r="I38" s="55" t="s">
        <v>54</v>
      </c>
      <c r="J38" s="55" t="s">
        <v>55</v>
      </c>
      <c r="K38" s="55" t="s">
        <v>56</v>
      </c>
      <c r="L38" s="55" t="s">
        <v>57</v>
      </c>
      <c r="M38" s="55" t="s">
        <v>22</v>
      </c>
      <c r="N38" s="55" t="s">
        <v>23</v>
      </c>
      <c r="O38" s="55" t="s">
        <v>24</v>
      </c>
      <c r="P38" s="55" t="s">
        <v>70</v>
      </c>
      <c r="Q38" s="55" t="s">
        <v>112</v>
      </c>
      <c r="R38" s="55" t="s">
        <v>121</v>
      </c>
      <c r="S38" s="55" t="s">
        <v>126</v>
      </c>
      <c r="T38" s="55" t="s">
        <v>139</v>
      </c>
      <c r="U38" s="55" t="s">
        <v>144</v>
      </c>
    </row>
    <row r="39" spans="2:21" x14ac:dyDescent="0.2">
      <c r="B39" s="34" t="s">
        <v>25</v>
      </c>
      <c r="C39" s="51" t="s">
        <v>26</v>
      </c>
      <c r="D39" s="35">
        <v>2543.2150803497898</v>
      </c>
      <c r="E39" s="35">
        <v>1282.9367326707199</v>
      </c>
      <c r="F39" s="35">
        <v>2128.2141534372104</v>
      </c>
      <c r="G39" s="35">
        <v>1996.5969071089703</v>
      </c>
      <c r="H39" s="35">
        <v>3116.5690979204401</v>
      </c>
      <c r="I39" s="35">
        <v>2247.5093418738097</v>
      </c>
      <c r="J39" s="35">
        <v>2354.17456004422</v>
      </c>
      <c r="K39" s="35">
        <v>1097.7096400694302</v>
      </c>
      <c r="L39" s="35">
        <v>2419.7488386650593</v>
      </c>
      <c r="M39" s="35">
        <v>3047.1350885912098</v>
      </c>
      <c r="N39" s="35">
        <v>5648.7279287213905</v>
      </c>
      <c r="O39" s="35">
        <v>6097.7060444113131</v>
      </c>
      <c r="P39" s="35">
        <v>7720.8039187554059</v>
      </c>
      <c r="Q39" s="35">
        <v>6892.4058993022627</v>
      </c>
      <c r="R39" s="35">
        <v>5937.1733264807381</v>
      </c>
      <c r="S39" s="35">
        <v>6435.9276516332657</v>
      </c>
      <c r="T39" s="35">
        <v>7059.2273451143283</v>
      </c>
      <c r="U39" s="35">
        <v>5265.2031832331504</v>
      </c>
    </row>
    <row r="40" spans="2:21" x14ac:dyDescent="0.2">
      <c r="B40" s="32"/>
      <c r="C40" s="52" t="s">
        <v>27</v>
      </c>
      <c r="D40" s="33">
        <v>252.82327042655001</v>
      </c>
      <c r="E40" s="33">
        <v>175.34824468658996</v>
      </c>
      <c r="F40" s="33">
        <v>191.21515408115005</v>
      </c>
      <c r="G40" s="33">
        <v>189.50377300389999</v>
      </c>
      <c r="H40" s="33">
        <v>328.3246271941</v>
      </c>
      <c r="I40" s="33">
        <v>146.12866610175999</v>
      </c>
      <c r="J40" s="33">
        <v>97.692223241219992</v>
      </c>
      <c r="K40" s="33">
        <v>64.580448644240008</v>
      </c>
      <c r="L40" s="33">
        <v>86.554444365090035</v>
      </c>
      <c r="M40" s="33">
        <v>140.21000979107001</v>
      </c>
      <c r="N40" s="33">
        <v>89.73332098856001</v>
      </c>
      <c r="O40" s="33">
        <v>115.05396225337002</v>
      </c>
      <c r="P40" s="33">
        <v>330.40828354723493</v>
      </c>
      <c r="Q40" s="33">
        <v>182.01384933929</v>
      </c>
      <c r="R40" s="33">
        <v>234.49727914849001</v>
      </c>
      <c r="S40" s="33">
        <v>345.61663367639011</v>
      </c>
      <c r="T40" s="33">
        <v>623.35618865354991</v>
      </c>
      <c r="U40" s="33">
        <v>552.29004523668004</v>
      </c>
    </row>
    <row r="41" spans="2:21" x14ac:dyDescent="0.2">
      <c r="B41" s="32"/>
      <c r="C41" s="52" t="s">
        <v>28</v>
      </c>
      <c r="D41" s="33">
        <v>452.95922697958997</v>
      </c>
      <c r="E41" s="33">
        <v>341.90811031478012</v>
      </c>
      <c r="F41" s="33">
        <v>601.07511584527003</v>
      </c>
      <c r="G41" s="33">
        <v>599.31191443437001</v>
      </c>
      <c r="H41" s="33">
        <v>924.03690633266024</v>
      </c>
      <c r="I41" s="33">
        <v>963.68825536155975</v>
      </c>
      <c r="J41" s="33">
        <v>807.50211328150988</v>
      </c>
      <c r="K41" s="33">
        <v>428.99309876234003</v>
      </c>
      <c r="L41" s="33">
        <v>479.48388181931</v>
      </c>
      <c r="M41" s="33">
        <v>714.79928946071016</v>
      </c>
      <c r="N41" s="33">
        <v>648.41957984511043</v>
      </c>
      <c r="O41" s="33">
        <v>723.25370315630994</v>
      </c>
      <c r="P41" s="33">
        <v>832.00642640239437</v>
      </c>
      <c r="Q41" s="33">
        <v>805.51990580579184</v>
      </c>
      <c r="R41" s="33">
        <v>981.73565881100762</v>
      </c>
      <c r="S41" s="33">
        <v>982.65698107430978</v>
      </c>
      <c r="T41" s="33">
        <v>1316.2893771347785</v>
      </c>
      <c r="U41" s="33">
        <v>1138.6566962105906</v>
      </c>
    </row>
    <row r="42" spans="2:21" x14ac:dyDescent="0.2">
      <c r="B42" s="32"/>
      <c r="C42" s="52" t="s">
        <v>29</v>
      </c>
      <c r="D42" s="33">
        <v>1835.5632515759899</v>
      </c>
      <c r="E42" s="33">
        <v>763.12870673805003</v>
      </c>
      <c r="F42" s="33">
        <v>1332.99308474963</v>
      </c>
      <c r="G42" s="33">
        <v>1203.2982269927602</v>
      </c>
      <c r="H42" s="33">
        <v>1860.3650566695301</v>
      </c>
      <c r="I42" s="33">
        <v>1130.7032631284899</v>
      </c>
      <c r="J42" s="33">
        <v>1446.02211914909</v>
      </c>
      <c r="K42" s="33">
        <v>603.1980990220502</v>
      </c>
      <c r="L42" s="33">
        <v>1853.0586813717794</v>
      </c>
      <c r="M42" s="33">
        <v>2191.6941181084294</v>
      </c>
      <c r="N42" s="33">
        <v>4910.31546406912</v>
      </c>
      <c r="O42" s="33">
        <v>5243.3807698826331</v>
      </c>
      <c r="P42" s="33">
        <v>6557.6858029497762</v>
      </c>
      <c r="Q42" s="33">
        <v>5903.3984546031807</v>
      </c>
      <c r="R42" s="33">
        <v>4720.0596184752403</v>
      </c>
      <c r="S42" s="33">
        <v>5103.2373132265657</v>
      </c>
      <c r="T42" s="33">
        <v>5118.6660504990004</v>
      </c>
      <c r="U42" s="33">
        <v>3568.37331562688</v>
      </c>
    </row>
    <row r="43" spans="2:21" x14ac:dyDescent="0.2">
      <c r="B43" s="32"/>
      <c r="C43" s="52" t="s">
        <v>30</v>
      </c>
      <c r="D43" s="33">
        <v>1.8693313676600001</v>
      </c>
      <c r="E43" s="33">
        <v>2.5516709313000003</v>
      </c>
      <c r="F43" s="33">
        <v>2.9307987611599997</v>
      </c>
      <c r="G43" s="33">
        <v>4.4829926779400004</v>
      </c>
      <c r="H43" s="33">
        <v>3.8425077241500003</v>
      </c>
      <c r="I43" s="33">
        <v>6.989157281999999</v>
      </c>
      <c r="J43" s="33">
        <v>2.9581043724000002</v>
      </c>
      <c r="K43" s="33">
        <v>0.93799364079999992</v>
      </c>
      <c r="L43" s="33">
        <v>0.65183110887999995</v>
      </c>
      <c r="M43" s="33">
        <v>0.43167123100000004</v>
      </c>
      <c r="N43" s="33">
        <v>0.2595638186</v>
      </c>
      <c r="O43" s="33">
        <v>16.017609118999999</v>
      </c>
      <c r="P43" s="33">
        <v>0.70340585600000005</v>
      </c>
      <c r="Q43" s="33">
        <v>1.4736895539999999</v>
      </c>
      <c r="R43" s="33">
        <v>0.88077004599999997</v>
      </c>
      <c r="S43" s="33">
        <v>4.4167236560000003</v>
      </c>
      <c r="T43" s="33">
        <v>0.91572882700000002</v>
      </c>
      <c r="U43" s="33">
        <v>5.8831261589999997</v>
      </c>
    </row>
    <row r="44" spans="2:21" x14ac:dyDescent="0.2">
      <c r="B44" s="34" t="s">
        <v>31</v>
      </c>
      <c r="C44" s="51" t="s">
        <v>32</v>
      </c>
      <c r="D44" s="35">
        <v>219.14760174764001</v>
      </c>
      <c r="E44" s="35">
        <v>673.83126727442004</v>
      </c>
      <c r="F44" s="35">
        <v>1012.7273871040002</v>
      </c>
      <c r="G44" s="35">
        <v>1567.4279487274903</v>
      </c>
      <c r="H44" s="35">
        <v>1528.6937888894902</v>
      </c>
      <c r="I44" s="35">
        <v>844.35775532391995</v>
      </c>
      <c r="J44" s="35">
        <v>1520.5894463227901</v>
      </c>
      <c r="K44" s="35">
        <v>1442.42523562529</v>
      </c>
      <c r="L44" s="35">
        <v>948.03875794329997</v>
      </c>
      <c r="M44" s="35">
        <v>778.12344692185002</v>
      </c>
      <c r="N44" s="35">
        <v>781.46190597174802</v>
      </c>
      <c r="O44" s="35">
        <v>822.66844538130943</v>
      </c>
      <c r="P44" s="35">
        <v>90.320844989047998</v>
      </c>
      <c r="Q44" s="35">
        <v>654.93081215202983</v>
      </c>
      <c r="R44" s="35">
        <v>666.86275811452379</v>
      </c>
      <c r="S44" s="35">
        <v>474.45995806549115</v>
      </c>
      <c r="T44" s="35">
        <v>75.317654836000003</v>
      </c>
      <c r="U44" s="35">
        <v>15.34105976193</v>
      </c>
    </row>
    <row r="45" spans="2:21" x14ac:dyDescent="0.2">
      <c r="B45" s="34"/>
      <c r="C45" s="51" t="s">
        <v>33</v>
      </c>
      <c r="D45" s="35">
        <v>61.636018518180009</v>
      </c>
      <c r="E45" s="35">
        <v>139.25456365831002</v>
      </c>
      <c r="F45" s="35">
        <v>180.86125276839999</v>
      </c>
      <c r="G45" s="35">
        <v>1100.6851939151402</v>
      </c>
      <c r="H45" s="35">
        <v>978.3482854168501</v>
      </c>
      <c r="I45" s="35">
        <v>684.96820686314993</v>
      </c>
      <c r="J45" s="35">
        <v>822.08502764597995</v>
      </c>
      <c r="K45" s="35">
        <v>546.72424542237013</v>
      </c>
      <c r="L45" s="35">
        <v>539.63834199339999</v>
      </c>
      <c r="M45" s="35">
        <v>488.39685036848005</v>
      </c>
      <c r="N45" s="35">
        <v>448.60842707262708</v>
      </c>
      <c r="O45" s="35">
        <v>623.2388447330394</v>
      </c>
      <c r="P45" s="35">
        <v>7.3292658058000004E-2</v>
      </c>
      <c r="Q45" s="35">
        <v>453.13733533580978</v>
      </c>
      <c r="R45" s="35">
        <v>566.88220736302378</v>
      </c>
      <c r="S45" s="35">
        <v>137.82034456761122</v>
      </c>
      <c r="T45" s="35">
        <v>0</v>
      </c>
      <c r="U45" s="35">
        <v>0.35202373293</v>
      </c>
    </row>
    <row r="46" spans="2:21" x14ac:dyDescent="0.2">
      <c r="B46" s="31"/>
      <c r="C46" s="52" t="s">
        <v>34</v>
      </c>
      <c r="D46" s="33">
        <v>38.832159181420003</v>
      </c>
      <c r="E46" s="33">
        <v>78.004463290950014</v>
      </c>
      <c r="F46" s="33">
        <v>103.82585948184</v>
      </c>
      <c r="G46" s="33">
        <v>290.58387258455002</v>
      </c>
      <c r="H46" s="33">
        <v>266.82319212855003</v>
      </c>
      <c r="I46" s="33">
        <v>213.88569380099</v>
      </c>
      <c r="J46" s="33">
        <v>208.47315671004</v>
      </c>
      <c r="K46" s="33">
        <v>166.70862604061</v>
      </c>
      <c r="L46" s="33">
        <v>94.169532096699996</v>
      </c>
      <c r="M46" s="33">
        <v>80.280229556839998</v>
      </c>
      <c r="N46" s="33">
        <v>72.39123382064956</v>
      </c>
      <c r="O46" s="33">
        <v>164.11583818331022</v>
      </c>
      <c r="P46" s="33">
        <v>0</v>
      </c>
      <c r="Q46" s="33">
        <v>55.852658020064368</v>
      </c>
      <c r="R46" s="33">
        <v>69.742463484377041</v>
      </c>
      <c r="S46" s="33">
        <v>21.345165084358236</v>
      </c>
      <c r="T46" s="33">
        <v>0</v>
      </c>
      <c r="U46" s="33">
        <v>0</v>
      </c>
    </row>
    <row r="47" spans="2:21" x14ac:dyDescent="0.2">
      <c r="B47" s="31"/>
      <c r="C47" s="52" t="s">
        <v>35</v>
      </c>
      <c r="D47" s="33">
        <v>22.803859336760002</v>
      </c>
      <c r="E47" s="33">
        <v>61.250100367360012</v>
      </c>
      <c r="F47" s="33">
        <v>77.035393286559994</v>
      </c>
      <c r="G47" s="33">
        <v>810.10132133059005</v>
      </c>
      <c r="H47" s="33">
        <v>711.52509328830001</v>
      </c>
      <c r="I47" s="33">
        <v>471.08251306215993</v>
      </c>
      <c r="J47" s="33">
        <v>613.61187093593992</v>
      </c>
      <c r="K47" s="33">
        <v>380.01561938176008</v>
      </c>
      <c r="L47" s="33">
        <v>445.46880989669995</v>
      </c>
      <c r="M47" s="33">
        <v>408.11662081164008</v>
      </c>
      <c r="N47" s="33">
        <v>376.21719325197751</v>
      </c>
      <c r="O47" s="33">
        <v>459.12300654972921</v>
      </c>
      <c r="P47" s="33">
        <v>7.3292658058000004E-2</v>
      </c>
      <c r="Q47" s="33">
        <v>397.2846773157454</v>
      </c>
      <c r="R47" s="33">
        <v>497.13974387864675</v>
      </c>
      <c r="S47" s="33">
        <v>116.47517948325299</v>
      </c>
      <c r="T47" s="33">
        <v>0</v>
      </c>
      <c r="U47" s="33">
        <v>0.35202373293</v>
      </c>
    </row>
    <row r="48" spans="2:21" x14ac:dyDescent="0.2">
      <c r="B48" s="34"/>
      <c r="C48" s="51" t="s">
        <v>36</v>
      </c>
      <c r="D48" s="35">
        <v>157.51158322946</v>
      </c>
      <c r="E48" s="35">
        <v>534.57670361611008</v>
      </c>
      <c r="F48" s="35">
        <v>831.86613433560012</v>
      </c>
      <c r="G48" s="35">
        <v>466.74275481234997</v>
      </c>
      <c r="H48" s="35">
        <v>550.34550347264008</v>
      </c>
      <c r="I48" s="35">
        <v>159.38954846077002</v>
      </c>
      <c r="J48" s="35">
        <v>698.50441867681002</v>
      </c>
      <c r="K48" s="35">
        <v>895.70099020292002</v>
      </c>
      <c r="L48" s="35">
        <v>408.40041594989998</v>
      </c>
      <c r="M48" s="35">
        <v>289.72659655337003</v>
      </c>
      <c r="N48" s="35">
        <v>332.85347889912094</v>
      </c>
      <c r="O48" s="35">
        <v>199.42960064827002</v>
      </c>
      <c r="P48" s="35">
        <v>90.247552330990004</v>
      </c>
      <c r="Q48" s="35">
        <v>201.79347681622005</v>
      </c>
      <c r="R48" s="35">
        <v>99.980550751500004</v>
      </c>
      <c r="S48" s="35">
        <v>336.63961349787996</v>
      </c>
      <c r="T48" s="35">
        <v>75.317654836000003</v>
      </c>
      <c r="U48" s="35">
        <v>14.989036028999999</v>
      </c>
    </row>
    <row r="49" spans="2:21" x14ac:dyDescent="0.2">
      <c r="B49" s="31"/>
      <c r="C49" s="52" t="s">
        <v>34</v>
      </c>
      <c r="D49" s="33">
        <v>69.687498638000008</v>
      </c>
      <c r="E49" s="33">
        <v>461.60626613177004</v>
      </c>
      <c r="F49" s="33">
        <v>779.03897753305012</v>
      </c>
      <c r="G49" s="33">
        <v>105.96190617358999</v>
      </c>
      <c r="H49" s="33">
        <v>131.46130769272</v>
      </c>
      <c r="I49" s="33">
        <v>27.729617397729999</v>
      </c>
      <c r="J49" s="33">
        <v>447.74590498200001</v>
      </c>
      <c r="K49" s="33">
        <v>555.44556635642004</v>
      </c>
      <c r="L49" s="33">
        <v>113.27156725099999</v>
      </c>
      <c r="M49" s="33">
        <v>54.356342272829998</v>
      </c>
      <c r="N49" s="33">
        <v>174.74490453489003</v>
      </c>
      <c r="O49" s="33">
        <v>107.24149851877</v>
      </c>
      <c r="P49" s="33">
        <v>65.107246605409998</v>
      </c>
      <c r="Q49" s="33">
        <v>186.44543885440004</v>
      </c>
      <c r="R49" s="33">
        <v>84.247715475619998</v>
      </c>
      <c r="S49" s="33">
        <v>109.69758255035001</v>
      </c>
      <c r="T49" s="33">
        <v>0</v>
      </c>
      <c r="U49" s="33">
        <v>0</v>
      </c>
    </row>
    <row r="50" spans="2:21" x14ac:dyDescent="0.2">
      <c r="B50" s="31"/>
      <c r="C50" s="52" t="s">
        <v>35</v>
      </c>
      <c r="D50" s="33">
        <v>87.824084591459993</v>
      </c>
      <c r="E50" s="33">
        <v>72.97043748434001</v>
      </c>
      <c r="F50" s="33">
        <v>52.82715680255</v>
      </c>
      <c r="G50" s="33">
        <v>360.78084863876001</v>
      </c>
      <c r="H50" s="33">
        <v>418.88419577992005</v>
      </c>
      <c r="I50" s="33">
        <v>131.65993106304001</v>
      </c>
      <c r="J50" s="33">
        <v>250.75851369480998</v>
      </c>
      <c r="K50" s="33">
        <v>340.25542384649998</v>
      </c>
      <c r="L50" s="33">
        <v>295.12884869890001</v>
      </c>
      <c r="M50" s="33">
        <v>235.37025428054002</v>
      </c>
      <c r="N50" s="33">
        <v>158.10857436423092</v>
      </c>
      <c r="O50" s="33">
        <v>92.188102129499995</v>
      </c>
      <c r="P50" s="33">
        <v>25.140305725580003</v>
      </c>
      <c r="Q50" s="33">
        <v>15.348037961819999</v>
      </c>
      <c r="R50" s="33">
        <v>15.732835275879999</v>
      </c>
      <c r="S50" s="33">
        <v>226.94203094752999</v>
      </c>
      <c r="T50" s="33">
        <v>75.317654836000003</v>
      </c>
      <c r="U50" s="33">
        <v>14.989036028999999</v>
      </c>
    </row>
    <row r="51" spans="2:21" x14ac:dyDescent="0.2">
      <c r="B51" s="34" t="s">
        <v>37</v>
      </c>
      <c r="C51" s="51" t="s">
        <v>210</v>
      </c>
      <c r="D51" s="35">
        <v>1570.84514383905</v>
      </c>
      <c r="E51" s="35">
        <v>2686.6111444312705</v>
      </c>
      <c r="F51" s="35">
        <v>2738.7823612700208</v>
      </c>
      <c r="G51" s="35">
        <v>2157.9268980542101</v>
      </c>
      <c r="H51" s="35">
        <v>2787.9795134882002</v>
      </c>
      <c r="I51" s="35">
        <v>2505.0789756629601</v>
      </c>
      <c r="J51" s="35">
        <v>3057.0303448378395</v>
      </c>
      <c r="K51" s="35">
        <v>2185.5174538690699</v>
      </c>
      <c r="L51" s="35">
        <v>3710.5494122946211</v>
      </c>
      <c r="M51" s="35">
        <v>4668.9763918583412</v>
      </c>
      <c r="N51" s="35">
        <v>4001.9583595849658</v>
      </c>
      <c r="O51" s="35">
        <v>7042.9787528445468</v>
      </c>
      <c r="P51" s="35">
        <v>7829.3276002987031</v>
      </c>
      <c r="Q51" s="35">
        <v>8581.5645004815651</v>
      </c>
      <c r="R51" s="35">
        <v>8774.0077940139945</v>
      </c>
      <c r="S51" s="35">
        <v>9459.9332525935151</v>
      </c>
      <c r="T51" s="35">
        <v>8094.1432970616152</v>
      </c>
      <c r="U51" s="35">
        <v>3858.5291485547368</v>
      </c>
    </row>
    <row r="52" spans="2:21" x14ac:dyDescent="0.2">
      <c r="B52" s="36" t="s">
        <v>38</v>
      </c>
      <c r="C52" s="53" t="s">
        <v>41</v>
      </c>
      <c r="D52" s="37">
        <v>4114.06022418884</v>
      </c>
      <c r="E52" s="37">
        <v>3969.5478771019907</v>
      </c>
      <c r="F52" s="37">
        <v>4866.9965147072307</v>
      </c>
      <c r="G52" s="37">
        <v>4154.5238051631804</v>
      </c>
      <c r="H52" s="37">
        <v>5904.5486114086398</v>
      </c>
      <c r="I52" s="37">
        <v>4752.5883175367699</v>
      </c>
      <c r="J52" s="37">
        <v>5411.2049048820591</v>
      </c>
      <c r="K52" s="37">
        <v>3283.2270939384998</v>
      </c>
      <c r="L52" s="37">
        <v>6130.2982509596804</v>
      </c>
      <c r="M52" s="37">
        <v>7716.111480449551</v>
      </c>
      <c r="N52" s="37">
        <v>9650.6862883063568</v>
      </c>
      <c r="O52" s="37">
        <v>13140.684797255861</v>
      </c>
      <c r="P52" s="37">
        <v>15550.13151905411</v>
      </c>
      <c r="Q52" s="37">
        <v>15473.970399783828</v>
      </c>
      <c r="R52" s="37">
        <v>14711.181120494733</v>
      </c>
      <c r="S52" s="37">
        <v>15895.860904226782</v>
      </c>
      <c r="T52" s="37">
        <v>15153.370642175943</v>
      </c>
      <c r="U52" s="37">
        <v>9123.7323317878872</v>
      </c>
    </row>
    <row r="53" spans="2:21" x14ac:dyDescent="0.2">
      <c r="B53" s="40" t="s">
        <v>40</v>
      </c>
      <c r="C53" s="54" t="s">
        <v>39</v>
      </c>
      <c r="D53" s="41">
        <v>4333.2078259364798</v>
      </c>
      <c r="E53" s="41">
        <v>4643.3791443764103</v>
      </c>
      <c r="F53" s="41">
        <v>5879.7239018112314</v>
      </c>
      <c r="G53" s="41">
        <v>5721.9517538906712</v>
      </c>
      <c r="H53" s="41">
        <v>7433.2424002981297</v>
      </c>
      <c r="I53" s="41">
        <v>5596.94607286069</v>
      </c>
      <c r="J53" s="41">
        <v>6931.7943512048496</v>
      </c>
      <c r="K53" s="41">
        <v>4725.6523295637899</v>
      </c>
      <c r="L53" s="41">
        <v>7078.3370089029804</v>
      </c>
      <c r="M53" s="41">
        <v>8494.2349273714008</v>
      </c>
      <c r="N53" s="41">
        <v>10432.148194278105</v>
      </c>
      <c r="O53" s="41">
        <v>13963.353242637169</v>
      </c>
      <c r="P53" s="41">
        <v>15640.452364043158</v>
      </c>
      <c r="Q53" s="41">
        <v>16128.901211935858</v>
      </c>
      <c r="R53" s="41">
        <v>15378.043878609256</v>
      </c>
      <c r="S53" s="41">
        <v>16370.320862292272</v>
      </c>
      <c r="T53" s="41">
        <v>15228.688297011944</v>
      </c>
      <c r="U53" s="41">
        <v>9139.0733915498167</v>
      </c>
    </row>
    <row r="54" spans="2:21" x14ac:dyDescent="0.2">
      <c r="B54" s="36" t="s">
        <v>42</v>
      </c>
      <c r="C54" s="53" t="s">
        <v>43</v>
      </c>
      <c r="D54" s="37">
        <v>46414.377968989</v>
      </c>
      <c r="E54" s="37">
        <v>57985.362253691259</v>
      </c>
      <c r="F54" s="37">
        <v>61702.732581472257</v>
      </c>
      <c r="G54" s="37">
        <v>66847.927873191889</v>
      </c>
      <c r="H54" s="37">
        <v>73985.946293500805</v>
      </c>
      <c r="I54" s="37">
        <v>85709.676762473289</v>
      </c>
      <c r="J54" s="37">
        <v>98950.148318853724</v>
      </c>
      <c r="K54" s="37">
        <v>109536.81335213849</v>
      </c>
      <c r="L54" s="37">
        <v>116480.64957380242</v>
      </c>
      <c r="M54" s="37">
        <v>130828.89488854403</v>
      </c>
      <c r="N54" s="37">
        <v>137151.1450499646</v>
      </c>
      <c r="O54" s="37">
        <v>138418.65230050098</v>
      </c>
      <c r="P54" s="37">
        <v>152372.00740684191</v>
      </c>
      <c r="Q54" s="37">
        <v>174554.99332499117</v>
      </c>
      <c r="R54" s="37">
        <v>185546.86091126842</v>
      </c>
      <c r="S54" s="37">
        <v>195336.06809172803</v>
      </c>
      <c r="T54" s="37">
        <v>197068.4696569787</v>
      </c>
      <c r="U54" s="37">
        <v>197068.4696569787</v>
      </c>
    </row>
    <row r="55" spans="2:21" x14ac:dyDescent="0.2">
      <c r="B55" s="40" t="s">
        <v>44</v>
      </c>
      <c r="C55" s="54" t="s">
        <v>45</v>
      </c>
      <c r="D55" s="41">
        <v>29906.520153204998</v>
      </c>
      <c r="E55" s="41">
        <v>36586.252845606265</v>
      </c>
      <c r="F55" s="41">
        <v>38742.987180324541</v>
      </c>
      <c r="G55" s="41">
        <v>39511.733357603895</v>
      </c>
      <c r="H55" s="41">
        <v>47101.864460115823</v>
      </c>
      <c r="I55" s="41">
        <v>54155.828541050272</v>
      </c>
      <c r="J55" s="41">
        <v>60023.18807573372</v>
      </c>
      <c r="K55" s="41">
        <v>70219.875279536485</v>
      </c>
      <c r="L55" s="41">
        <v>77598.646321949418</v>
      </c>
      <c r="M55" s="41">
        <v>93798.578877325024</v>
      </c>
      <c r="N55" s="41">
        <v>97262.292658230625</v>
      </c>
      <c r="O55" s="41">
        <v>103233.848442352</v>
      </c>
      <c r="P55" s="41">
        <v>115962.19572250691</v>
      </c>
      <c r="Q55" s="41">
        <v>130015.55403442714</v>
      </c>
      <c r="R55" s="41">
        <v>144595.6751648254</v>
      </c>
      <c r="S55" s="41">
        <v>148360.63852523602</v>
      </c>
      <c r="T55" s="41">
        <v>150363.55337310271</v>
      </c>
      <c r="U55" s="41">
        <v>150363.55337310271</v>
      </c>
    </row>
    <row r="56" spans="2:21" x14ac:dyDescent="0.2">
      <c r="B56" s="36" t="s">
        <v>46</v>
      </c>
      <c r="C56" s="53" t="s">
        <v>47</v>
      </c>
      <c r="D56" s="39">
        <v>9.3359170488757623</v>
      </c>
      <c r="E56" s="39">
        <v>8.0078470908937369</v>
      </c>
      <c r="F56" s="39">
        <v>9.5291142803888746</v>
      </c>
      <c r="G56" s="39">
        <v>8.5596546309483337</v>
      </c>
      <c r="H56" s="39">
        <v>10.046830205848286</v>
      </c>
      <c r="I56" s="39">
        <v>6.5301215501856023</v>
      </c>
      <c r="J56" s="39">
        <v>7.0053400312933958</v>
      </c>
      <c r="K56" s="39">
        <v>4.3142138108142536</v>
      </c>
      <c r="L56" s="39">
        <v>6.0768351093527588</v>
      </c>
      <c r="M56" s="39">
        <v>6.4926291203543558</v>
      </c>
      <c r="N56" s="39">
        <v>7.606315055173356</v>
      </c>
      <c r="O56" s="39">
        <v>10.087768527267068</v>
      </c>
      <c r="P56" s="39">
        <v>10.264649413118423</v>
      </c>
      <c r="Q56" s="39">
        <v>9.2400113595757389</v>
      </c>
      <c r="R56" s="39">
        <v>8.2879569091515339</v>
      </c>
      <c r="S56" s="39">
        <v>8.3805930068198773</v>
      </c>
      <c r="T56" s="39">
        <v>7.727612805599648</v>
      </c>
      <c r="U56" s="39">
        <v>4.6375117275013453</v>
      </c>
    </row>
    <row r="57" spans="2:21" ht="11.25" customHeight="1" x14ac:dyDescent="0.2">
      <c r="B57" s="40" t="s">
        <v>48</v>
      </c>
      <c r="C57" s="54" t="s">
        <v>134</v>
      </c>
      <c r="D57" s="42">
        <v>13.756398949504486</v>
      </c>
      <c r="E57" s="42">
        <v>10.849834482513025</v>
      </c>
      <c r="F57" s="42">
        <v>12.562264473966309</v>
      </c>
      <c r="G57" s="42">
        <v>10.514658437184602</v>
      </c>
      <c r="H57" s="42">
        <v>12.535700399733434</v>
      </c>
      <c r="I57" s="42">
        <v>8.7757651310501039</v>
      </c>
      <c r="J57" s="42">
        <v>9.0151907593687284</v>
      </c>
      <c r="K57" s="42">
        <v>4.6756378886581418</v>
      </c>
      <c r="L57" s="42">
        <v>7.900006690227114</v>
      </c>
      <c r="M57" s="42">
        <v>8.2262562746724655</v>
      </c>
      <c r="N57" s="42">
        <v>9.9223306633515662</v>
      </c>
      <c r="O57" s="42">
        <v>12.729046718232057</v>
      </c>
      <c r="P57" s="42">
        <v>13.409655985011684</v>
      </c>
      <c r="Q57" s="42">
        <v>11.901630166254137</v>
      </c>
      <c r="R57" s="42">
        <v>10.174011846291652</v>
      </c>
      <c r="S57" s="42">
        <v>10.714338427117855</v>
      </c>
      <c r="T57" s="42">
        <v>10.077821587905227</v>
      </c>
      <c r="U57" s="42">
        <v>6.0677818042440306</v>
      </c>
    </row>
    <row r="58" spans="2:21" s="9" customFormat="1" x14ac:dyDescent="0.2">
      <c r="B58" s="10" t="s">
        <v>137</v>
      </c>
      <c r="C58" s="17"/>
      <c r="D58" s="18"/>
      <c r="E58" s="18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2:21" s="9" customFormat="1" x14ac:dyDescent="0.2"/>
    <row r="60" spans="2:21" s="9" customFormat="1" x14ac:dyDescent="0.2"/>
    <row r="61" spans="2:21" s="9" customFormat="1" x14ac:dyDescent="0.2"/>
    <row r="62" spans="2:21" s="9" customFormat="1" x14ac:dyDescent="0.2"/>
    <row r="63" spans="2:21" s="9" customFormat="1" x14ac:dyDescent="0.2"/>
    <row r="64" spans="2:21" s="20" customFormat="1" ht="12" thickBot="1" x14ac:dyDescent="0.25"/>
    <row r="65" spans="2:21" s="9" customFormat="1" x14ac:dyDescent="0.2"/>
    <row r="66" spans="2:21" s="9" customFormat="1" x14ac:dyDescent="0.2"/>
    <row r="67" spans="2:21" s="9" customFormat="1" x14ac:dyDescent="0.2"/>
    <row r="68" spans="2:21" ht="18" x14ac:dyDescent="0.2">
      <c r="B68" s="65" t="s">
        <v>219</v>
      </c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</row>
    <row r="69" spans="2:21" x14ac:dyDescent="0.2">
      <c r="B69" s="64" t="s">
        <v>131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</row>
    <row r="70" spans="2:21" ht="22.5" customHeight="1" x14ac:dyDescent="0.2">
      <c r="B70" s="68"/>
      <c r="C70" s="66" t="s">
        <v>0</v>
      </c>
      <c r="D70" s="30" t="s">
        <v>1</v>
      </c>
      <c r="E70" s="30" t="s">
        <v>2</v>
      </c>
      <c r="F70" s="30" t="s">
        <v>3</v>
      </c>
      <c r="G70" s="30" t="s">
        <v>4</v>
      </c>
      <c r="H70" s="30" t="s">
        <v>5</v>
      </c>
      <c r="I70" s="30" t="s">
        <v>50</v>
      </c>
      <c r="J70" s="30" t="s">
        <v>51</v>
      </c>
      <c r="K70" s="30" t="s">
        <v>52</v>
      </c>
      <c r="L70" s="30" t="s">
        <v>53</v>
      </c>
      <c r="M70" s="30" t="s">
        <v>10</v>
      </c>
      <c r="N70" s="30" t="s">
        <v>11</v>
      </c>
      <c r="O70" s="30" t="s">
        <v>12</v>
      </c>
      <c r="P70" s="30" t="s">
        <v>71</v>
      </c>
      <c r="Q70" s="30" t="s">
        <v>111</v>
      </c>
      <c r="R70" s="30" t="s">
        <v>120</v>
      </c>
      <c r="S70" s="30" t="s">
        <v>125</v>
      </c>
      <c r="T70" s="30" t="s">
        <v>138</v>
      </c>
      <c r="U70" s="30" t="s">
        <v>143</v>
      </c>
    </row>
    <row r="71" spans="2:21" ht="23.25" thickBot="1" x14ac:dyDescent="0.25">
      <c r="B71" s="69"/>
      <c r="C71" s="67"/>
      <c r="D71" s="55" t="s">
        <v>13</v>
      </c>
      <c r="E71" s="55" t="s">
        <v>14</v>
      </c>
      <c r="F71" s="55" t="s">
        <v>15</v>
      </c>
      <c r="G71" s="55" t="s">
        <v>16</v>
      </c>
      <c r="H71" s="55" t="s">
        <v>17</v>
      </c>
      <c r="I71" s="55" t="s">
        <v>54</v>
      </c>
      <c r="J71" s="55" t="s">
        <v>55</v>
      </c>
      <c r="K71" s="55" t="s">
        <v>56</v>
      </c>
      <c r="L71" s="55" t="s">
        <v>57</v>
      </c>
      <c r="M71" s="55" t="s">
        <v>22</v>
      </c>
      <c r="N71" s="55" t="s">
        <v>23</v>
      </c>
      <c r="O71" s="55" t="s">
        <v>24</v>
      </c>
      <c r="P71" s="55" t="s">
        <v>70</v>
      </c>
      <c r="Q71" s="55" t="s">
        <v>112</v>
      </c>
      <c r="R71" s="55" t="s">
        <v>121</v>
      </c>
      <c r="S71" s="55" t="s">
        <v>126</v>
      </c>
      <c r="T71" s="55" t="s">
        <v>139</v>
      </c>
      <c r="U71" s="55" t="s">
        <v>144</v>
      </c>
    </row>
    <row r="72" spans="2:21" x14ac:dyDescent="0.2">
      <c r="B72" s="34" t="s">
        <v>25</v>
      </c>
      <c r="C72" s="51" t="s">
        <v>26</v>
      </c>
      <c r="D72" s="35">
        <v>142.62547856743998</v>
      </c>
      <c r="E72" s="35">
        <v>175.01130006698997</v>
      </c>
      <c r="F72" s="35">
        <v>187.73644305725998</v>
      </c>
      <c r="G72" s="35">
        <v>221.39875250074999</v>
      </c>
      <c r="H72" s="35">
        <v>604.13841808571999</v>
      </c>
      <c r="I72" s="35">
        <v>264.64107952347001</v>
      </c>
      <c r="J72" s="35">
        <v>404.73697083783003</v>
      </c>
      <c r="K72" s="35">
        <v>183.51301198389001</v>
      </c>
      <c r="L72" s="35">
        <v>119.36952429440001</v>
      </c>
      <c r="M72" s="35">
        <v>272.87963788515998</v>
      </c>
      <c r="N72" s="35">
        <v>250.03279237734506</v>
      </c>
      <c r="O72" s="35">
        <v>315.54962586506565</v>
      </c>
      <c r="P72" s="35">
        <v>466.30136830930684</v>
      </c>
      <c r="Q72" s="35">
        <v>355.52432961962575</v>
      </c>
      <c r="R72" s="35">
        <v>330.70464707413998</v>
      </c>
      <c r="S72" s="35">
        <v>278.33341345502004</v>
      </c>
      <c r="T72" s="35">
        <v>283.01306713545</v>
      </c>
      <c r="U72" s="35">
        <v>228.25615191431999</v>
      </c>
    </row>
    <row r="73" spans="2:21" x14ac:dyDescent="0.2">
      <c r="B73" s="32"/>
      <c r="C73" s="52" t="s">
        <v>27</v>
      </c>
      <c r="D73" s="33">
        <v>3.06274799485</v>
      </c>
      <c r="E73" s="33">
        <v>5.1311230570599999</v>
      </c>
      <c r="F73" s="33">
        <v>4.5945772626500005</v>
      </c>
      <c r="G73" s="33">
        <v>9.5780506048100005</v>
      </c>
      <c r="H73" s="33">
        <v>11.469614852400001</v>
      </c>
      <c r="I73" s="33">
        <v>14.007515804520001</v>
      </c>
      <c r="J73" s="33">
        <v>9.9280386017399991</v>
      </c>
      <c r="K73" s="33">
        <v>4.3935133958600003</v>
      </c>
      <c r="L73" s="33">
        <v>3.7620266382300001</v>
      </c>
      <c r="M73" s="33">
        <v>7.0087060810999988</v>
      </c>
      <c r="N73" s="33">
        <v>4.0034316621799997</v>
      </c>
      <c r="O73" s="33">
        <v>10.50071327373</v>
      </c>
      <c r="P73" s="33">
        <v>8.7330188133900002</v>
      </c>
      <c r="Q73" s="33">
        <v>8.8878669387100011</v>
      </c>
      <c r="R73" s="33">
        <v>23.243723189730002</v>
      </c>
      <c r="S73" s="33">
        <v>16.71731899737</v>
      </c>
      <c r="T73" s="33">
        <v>7.67146029307</v>
      </c>
      <c r="U73" s="33">
        <v>7.80755332779</v>
      </c>
    </row>
    <row r="74" spans="2:21" x14ac:dyDescent="0.2">
      <c r="B74" s="32"/>
      <c r="C74" s="52" t="s">
        <v>28</v>
      </c>
      <c r="D74" s="33">
        <v>18.539091327810002</v>
      </c>
      <c r="E74" s="33">
        <v>27.332233752919993</v>
      </c>
      <c r="F74" s="33">
        <v>28.74344639289</v>
      </c>
      <c r="G74" s="33">
        <v>34.186779042680001</v>
      </c>
      <c r="H74" s="33">
        <v>38.765325423029992</v>
      </c>
      <c r="I74" s="33">
        <v>34.093673459860014</v>
      </c>
      <c r="J74" s="33">
        <v>41.666506828980019</v>
      </c>
      <c r="K74" s="33">
        <v>30.022496452289996</v>
      </c>
      <c r="L74" s="33">
        <v>26.97778136634</v>
      </c>
      <c r="M74" s="33">
        <v>33.963547649859997</v>
      </c>
      <c r="N74" s="33">
        <v>35.713522895785076</v>
      </c>
      <c r="O74" s="33">
        <v>44.164993742605631</v>
      </c>
      <c r="P74" s="33">
        <v>57.413733255276803</v>
      </c>
      <c r="Q74" s="33">
        <v>45.542305636765697</v>
      </c>
      <c r="R74" s="33">
        <v>47.648251765690006</v>
      </c>
      <c r="S74" s="33">
        <v>41.859882397340002</v>
      </c>
      <c r="T74" s="33">
        <v>52.414241005320001</v>
      </c>
      <c r="U74" s="33">
        <v>45.30229746485</v>
      </c>
    </row>
    <row r="75" spans="2:21" x14ac:dyDescent="0.2">
      <c r="B75" s="32"/>
      <c r="C75" s="52" t="s">
        <v>29</v>
      </c>
      <c r="D75" s="33">
        <v>28.595406522979996</v>
      </c>
      <c r="E75" s="33">
        <v>50.079114759150002</v>
      </c>
      <c r="F75" s="33">
        <v>72.004482649010001</v>
      </c>
      <c r="G75" s="33">
        <v>62.104979564799983</v>
      </c>
      <c r="H75" s="33">
        <v>430.14677177340997</v>
      </c>
      <c r="I75" s="33">
        <v>35.574214701320003</v>
      </c>
      <c r="J75" s="33">
        <v>54.858781178379999</v>
      </c>
      <c r="K75" s="33">
        <v>41.777445619890003</v>
      </c>
      <c r="L75" s="33">
        <v>23.230089433620002</v>
      </c>
      <c r="M75" s="33">
        <v>127.40227228252999</v>
      </c>
      <c r="N75" s="33">
        <v>65.247988170050007</v>
      </c>
      <c r="O75" s="33">
        <v>104.11640666314003</v>
      </c>
      <c r="P75" s="33">
        <v>179.50437782396003</v>
      </c>
      <c r="Q75" s="33">
        <v>107.76684537625998</v>
      </c>
      <c r="R75" s="33">
        <v>52.633751341560007</v>
      </c>
      <c r="S75" s="33">
        <v>47.808496597290002</v>
      </c>
      <c r="T75" s="33">
        <v>22.158877366990001</v>
      </c>
      <c r="U75" s="33">
        <v>17.40566377791</v>
      </c>
    </row>
    <row r="76" spans="2:21" x14ac:dyDescent="0.2">
      <c r="B76" s="32"/>
      <c r="C76" s="52" t="s">
        <v>30</v>
      </c>
      <c r="D76" s="33">
        <v>92.428232721800001</v>
      </c>
      <c r="E76" s="33">
        <v>92.468828497860002</v>
      </c>
      <c r="F76" s="33">
        <v>82.39393675270999</v>
      </c>
      <c r="G76" s="33">
        <v>115.52894328846</v>
      </c>
      <c r="H76" s="33">
        <v>123.75670603688</v>
      </c>
      <c r="I76" s="33">
        <v>180.96567555776997</v>
      </c>
      <c r="J76" s="33">
        <v>298.28364422873</v>
      </c>
      <c r="K76" s="33">
        <v>107.31955651585</v>
      </c>
      <c r="L76" s="33">
        <v>65.399626856210006</v>
      </c>
      <c r="M76" s="33">
        <v>104.50511187167</v>
      </c>
      <c r="N76" s="33">
        <v>145.06784964932999</v>
      </c>
      <c r="O76" s="33">
        <v>156.76751218558999</v>
      </c>
      <c r="P76" s="33">
        <v>220.65023841668</v>
      </c>
      <c r="Q76" s="33">
        <v>193.32731166789006</v>
      </c>
      <c r="R76" s="33">
        <v>207.17892077715996</v>
      </c>
      <c r="S76" s="33">
        <v>171.94771546302002</v>
      </c>
      <c r="T76" s="33">
        <v>200.76848847007003</v>
      </c>
      <c r="U76" s="33">
        <v>157.74063734376998</v>
      </c>
    </row>
    <row r="77" spans="2:21" x14ac:dyDescent="0.2">
      <c r="B77" s="34" t="s">
        <v>31</v>
      </c>
      <c r="C77" s="51" t="s">
        <v>32</v>
      </c>
      <c r="D77" s="35">
        <v>3.9473075310000001E-2</v>
      </c>
      <c r="E77" s="35">
        <v>0.49937268668000001</v>
      </c>
      <c r="F77" s="35">
        <v>0.74084827059000002</v>
      </c>
      <c r="G77" s="35">
        <v>0.11987049</v>
      </c>
      <c r="H77" s="35">
        <v>0.11113906599999999</v>
      </c>
      <c r="I77" s="35">
        <v>1.1754812890000002</v>
      </c>
      <c r="J77" s="35">
        <v>1.6095839170000001</v>
      </c>
      <c r="K77" s="35">
        <v>0.46474332699999998</v>
      </c>
      <c r="L77" s="35">
        <v>1.1113074470000002</v>
      </c>
      <c r="M77" s="35">
        <v>0.41813202999999999</v>
      </c>
      <c r="N77" s="35">
        <v>1.0600186650000001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</row>
    <row r="78" spans="2:21" x14ac:dyDescent="0.2">
      <c r="B78" s="34"/>
      <c r="C78" s="51" t="s">
        <v>33</v>
      </c>
      <c r="D78" s="35">
        <v>0</v>
      </c>
      <c r="E78" s="35">
        <v>0.418395248</v>
      </c>
      <c r="F78" s="35">
        <v>0.64585716199999998</v>
      </c>
      <c r="G78" s="35">
        <v>0.101591496</v>
      </c>
      <c r="H78" s="35">
        <v>5.6506741999999999E-2</v>
      </c>
      <c r="I78" s="35">
        <v>0.33967513300000002</v>
      </c>
      <c r="J78" s="35">
        <v>0.46391804800000003</v>
      </c>
      <c r="K78" s="35">
        <v>0</v>
      </c>
      <c r="L78" s="35">
        <v>0.60018337900000007</v>
      </c>
      <c r="M78" s="35">
        <v>0.16284564699999998</v>
      </c>
      <c r="N78" s="35">
        <v>0.66686626800000004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</row>
    <row r="79" spans="2:21" x14ac:dyDescent="0.2">
      <c r="B79" s="31"/>
      <c r="C79" s="52" t="s">
        <v>34</v>
      </c>
      <c r="D79" s="33">
        <v>0</v>
      </c>
      <c r="E79" s="33">
        <v>0.38710539199999999</v>
      </c>
      <c r="F79" s="33">
        <v>0.54309899900000003</v>
      </c>
      <c r="G79" s="33">
        <v>8.3797703000000001E-2</v>
      </c>
      <c r="H79" s="33">
        <v>2.1894615000000003E-2</v>
      </c>
      <c r="I79" s="33">
        <v>0.26986555900000003</v>
      </c>
      <c r="J79" s="33">
        <v>0.39070289499999999</v>
      </c>
      <c r="K79" s="33">
        <v>0</v>
      </c>
      <c r="L79" s="33">
        <v>0.55753863800000003</v>
      </c>
      <c r="M79" s="33">
        <v>0.12302879</v>
      </c>
      <c r="N79" s="33">
        <v>0.64855871600000004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</row>
    <row r="80" spans="2:21" x14ac:dyDescent="0.2">
      <c r="B80" s="31"/>
      <c r="C80" s="52" t="s">
        <v>35</v>
      </c>
      <c r="D80" s="33">
        <v>0</v>
      </c>
      <c r="E80" s="33">
        <v>3.1289855999999998E-2</v>
      </c>
      <c r="F80" s="33">
        <v>0.102758163</v>
      </c>
      <c r="G80" s="33">
        <v>1.7793793000000002E-2</v>
      </c>
      <c r="H80" s="33">
        <v>3.4612126999999999E-2</v>
      </c>
      <c r="I80" s="33">
        <v>6.9809573999999999E-2</v>
      </c>
      <c r="J80" s="33">
        <v>7.3215153000000005E-2</v>
      </c>
      <c r="K80" s="33">
        <v>0</v>
      </c>
      <c r="L80" s="33">
        <v>4.2644741E-2</v>
      </c>
      <c r="M80" s="33">
        <v>3.9816856999999997E-2</v>
      </c>
      <c r="N80" s="33">
        <v>1.8307552000000001E-2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0</v>
      </c>
      <c r="U80" s="33">
        <v>0</v>
      </c>
    </row>
    <row r="81" spans="2:21" x14ac:dyDescent="0.2">
      <c r="B81" s="34"/>
      <c r="C81" s="51" t="s">
        <v>36</v>
      </c>
      <c r="D81" s="35">
        <v>3.9473075310000001E-2</v>
      </c>
      <c r="E81" s="35">
        <v>8.0977438680000013E-2</v>
      </c>
      <c r="F81" s="35">
        <v>9.4991108589999998E-2</v>
      </c>
      <c r="G81" s="35">
        <v>1.8278994E-2</v>
      </c>
      <c r="H81" s="35">
        <v>5.4632323999999996E-2</v>
      </c>
      <c r="I81" s="35">
        <v>0.83580615600000008</v>
      </c>
      <c r="J81" s="35">
        <v>1.1456658690000001</v>
      </c>
      <c r="K81" s="35">
        <v>0.46474332699999998</v>
      </c>
      <c r="L81" s="35">
        <v>0.51112406799999999</v>
      </c>
      <c r="M81" s="35">
        <v>0.25528638300000001</v>
      </c>
      <c r="N81" s="35">
        <v>0.39315239700000004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</row>
    <row r="82" spans="2:21" x14ac:dyDescent="0.2">
      <c r="B82" s="31"/>
      <c r="C82" s="52" t="s">
        <v>34</v>
      </c>
      <c r="D82" s="33">
        <v>3.060825952E-2</v>
      </c>
      <c r="E82" s="33">
        <v>1.0012018500000001E-2</v>
      </c>
      <c r="F82" s="33">
        <v>4.7243448099999995E-3</v>
      </c>
      <c r="G82" s="33">
        <v>0</v>
      </c>
      <c r="H82" s="33">
        <v>3.0554741E-2</v>
      </c>
      <c r="I82" s="33">
        <v>0.60675002</v>
      </c>
      <c r="J82" s="33">
        <v>0.86778010999999999</v>
      </c>
      <c r="K82" s="33">
        <v>0.20499999500000002</v>
      </c>
      <c r="L82" s="33">
        <v>0.25716546200000001</v>
      </c>
      <c r="M82" s="33">
        <v>0.15224327400000001</v>
      </c>
      <c r="N82" s="33">
        <v>0.26575726100000002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1"/>
      <c r="C83" s="52" t="s">
        <v>35</v>
      </c>
      <c r="D83" s="33">
        <v>8.8648157899999993E-3</v>
      </c>
      <c r="E83" s="33">
        <v>7.0965420180000016E-2</v>
      </c>
      <c r="F83" s="33">
        <v>9.0266763779999995E-2</v>
      </c>
      <c r="G83" s="33">
        <v>1.8278994E-2</v>
      </c>
      <c r="H83" s="33">
        <v>2.4077583E-2</v>
      </c>
      <c r="I83" s="33">
        <v>0.22905613600000002</v>
      </c>
      <c r="J83" s="33">
        <v>0.27788575900000001</v>
      </c>
      <c r="K83" s="33">
        <v>0.25974333199999999</v>
      </c>
      <c r="L83" s="33">
        <v>0.25395860599999998</v>
      </c>
      <c r="M83" s="33">
        <v>0.10304310900000001</v>
      </c>
      <c r="N83" s="33">
        <v>0.12739513599999999</v>
      </c>
      <c r="O83" s="33">
        <v>0</v>
      </c>
      <c r="P83" s="33">
        <v>0</v>
      </c>
      <c r="Q83" s="33">
        <v>0</v>
      </c>
      <c r="R83" s="33">
        <v>6.8461615000000003E-2</v>
      </c>
      <c r="S83" s="33">
        <v>0</v>
      </c>
      <c r="T83" s="33">
        <v>0</v>
      </c>
      <c r="U83" s="33">
        <v>0</v>
      </c>
    </row>
    <row r="84" spans="2:21" x14ac:dyDescent="0.2">
      <c r="B84" s="34" t="s">
        <v>37</v>
      </c>
      <c r="C84" s="51" t="s">
        <v>210</v>
      </c>
      <c r="D84" s="35">
        <v>252.14363234639998</v>
      </c>
      <c r="E84" s="35">
        <v>414.90389439405988</v>
      </c>
      <c r="F84" s="35">
        <v>642.02371831943981</v>
      </c>
      <c r="G84" s="35">
        <v>672.16719674719013</v>
      </c>
      <c r="H84" s="35">
        <v>788.48274784299952</v>
      </c>
      <c r="I84" s="35">
        <v>825.55753996446003</v>
      </c>
      <c r="J84" s="35">
        <v>936.15989477996982</v>
      </c>
      <c r="K84" s="35">
        <v>984.04530590566048</v>
      </c>
      <c r="L84" s="35">
        <v>932.0775100454199</v>
      </c>
      <c r="M84" s="35">
        <v>962.34240371270982</v>
      </c>
      <c r="N84" s="35">
        <v>714.14646225867</v>
      </c>
      <c r="O84" s="35">
        <v>961.13593388109018</v>
      </c>
      <c r="P84" s="35">
        <v>1321.1971789632305</v>
      </c>
      <c r="Q84" s="35">
        <v>1204.564505538815</v>
      </c>
      <c r="R84" s="35">
        <v>1069.1014789291796</v>
      </c>
      <c r="S84" s="35">
        <v>1238.9376977078487</v>
      </c>
      <c r="T84" s="35">
        <v>1210.4694347015102</v>
      </c>
      <c r="U84" s="35">
        <v>886.16125654384007</v>
      </c>
    </row>
    <row r="85" spans="2:21" x14ac:dyDescent="0.2">
      <c r="B85" s="36" t="s">
        <v>38</v>
      </c>
      <c r="C85" s="53" t="s">
        <v>41</v>
      </c>
      <c r="D85" s="37">
        <v>394.76911091384</v>
      </c>
      <c r="E85" s="37">
        <v>589.91519446104985</v>
      </c>
      <c r="F85" s="37">
        <v>829.76016137669978</v>
      </c>
      <c r="G85" s="37">
        <v>893.56594924794013</v>
      </c>
      <c r="H85" s="37">
        <v>1392.6211659287196</v>
      </c>
      <c r="I85" s="37">
        <v>1090.19861948793</v>
      </c>
      <c r="J85" s="37">
        <v>1340.8968656177999</v>
      </c>
      <c r="K85" s="37">
        <v>1167.5583178895504</v>
      </c>
      <c r="L85" s="37">
        <v>1051.44703433982</v>
      </c>
      <c r="M85" s="37">
        <v>1235.2220415978697</v>
      </c>
      <c r="N85" s="37">
        <v>964.179254636015</v>
      </c>
      <c r="O85" s="37">
        <v>1276.6855597461558</v>
      </c>
      <c r="P85" s="37">
        <v>1787.4985472725373</v>
      </c>
      <c r="Q85" s="37">
        <v>1560.0888351584408</v>
      </c>
      <c r="R85" s="37">
        <v>1399.8061260033196</v>
      </c>
      <c r="S85" s="37">
        <v>1517.2711111628687</v>
      </c>
      <c r="T85" s="37">
        <v>1493.4825018369602</v>
      </c>
      <c r="U85" s="37">
        <v>1114.41740845816</v>
      </c>
    </row>
    <row r="86" spans="2:21" x14ac:dyDescent="0.2">
      <c r="B86" s="40" t="s">
        <v>40</v>
      </c>
      <c r="C86" s="54" t="s">
        <v>39</v>
      </c>
      <c r="D86" s="41">
        <v>394.80858398914995</v>
      </c>
      <c r="E86" s="41">
        <v>590.41456714772983</v>
      </c>
      <c r="F86" s="41">
        <v>830.50100964728972</v>
      </c>
      <c r="G86" s="41">
        <v>893.68581973794016</v>
      </c>
      <c r="H86" s="41">
        <v>1392.7323049947195</v>
      </c>
      <c r="I86" s="41">
        <v>1091.3741007769299</v>
      </c>
      <c r="J86" s="41">
        <v>1342.5064495347999</v>
      </c>
      <c r="K86" s="41">
        <v>1168.0230612165506</v>
      </c>
      <c r="L86" s="41">
        <v>1052.5583417868199</v>
      </c>
      <c r="M86" s="41">
        <v>1235.6401736278699</v>
      </c>
      <c r="N86" s="41">
        <v>965.23927330101503</v>
      </c>
      <c r="O86" s="41">
        <v>1276.6855597461558</v>
      </c>
      <c r="P86" s="41">
        <v>1787.4985472725373</v>
      </c>
      <c r="Q86" s="41">
        <v>1560.0888351584408</v>
      </c>
      <c r="R86" s="41">
        <v>1399.8061260033196</v>
      </c>
      <c r="S86" s="41">
        <v>1517.2711111628687</v>
      </c>
      <c r="T86" s="41">
        <v>1493.4825018369602</v>
      </c>
      <c r="U86" s="41">
        <v>1114.41740845816</v>
      </c>
    </row>
    <row r="87" spans="2:21" x14ac:dyDescent="0.2">
      <c r="B87" s="36" t="s">
        <v>42</v>
      </c>
      <c r="C87" s="53" t="s">
        <v>43</v>
      </c>
      <c r="D87" s="37">
        <v>4180.0300872399503</v>
      </c>
      <c r="E87" s="37">
        <v>4766.7821489506696</v>
      </c>
      <c r="F87" s="37">
        <v>5055.2936427208397</v>
      </c>
      <c r="G87" s="37">
        <v>4896.1711099126896</v>
      </c>
      <c r="H87" s="37">
        <v>7721.1901925456596</v>
      </c>
      <c r="I87" s="37">
        <v>7765.4912244630586</v>
      </c>
      <c r="J87" s="37">
        <v>6972.8635124993898</v>
      </c>
      <c r="K87" s="37">
        <v>7642.3382215263009</v>
      </c>
      <c r="L87" s="37">
        <v>8810.5322716790815</v>
      </c>
      <c r="M87" s="37">
        <v>11216.570452504549</v>
      </c>
      <c r="N87" s="37">
        <v>12608.140908276182</v>
      </c>
      <c r="O87" s="37">
        <v>12893.494841419491</v>
      </c>
      <c r="P87" s="37">
        <v>13247.213905118</v>
      </c>
      <c r="Q87" s="37">
        <v>14405.516456053354</v>
      </c>
      <c r="R87" s="37">
        <v>11414.41513170952</v>
      </c>
      <c r="S87" s="37">
        <v>12258.888868952999</v>
      </c>
      <c r="T87" s="37">
        <v>13357.66840321477</v>
      </c>
      <c r="U87" s="37">
        <v>14616.872475754401</v>
      </c>
    </row>
    <row r="88" spans="2:21" x14ac:dyDescent="0.2">
      <c r="B88" s="40" t="s">
        <v>44</v>
      </c>
      <c r="C88" s="54" t="s">
        <v>45</v>
      </c>
      <c r="D88" s="41">
        <v>4140.8255040589502</v>
      </c>
      <c r="E88" s="41">
        <v>4762.8438437716704</v>
      </c>
      <c r="F88" s="41">
        <v>5050.63143927084</v>
      </c>
      <c r="G88" s="41">
        <v>4891.4473237776901</v>
      </c>
      <c r="H88" s="41">
        <v>7717.17559254566</v>
      </c>
      <c r="I88" s="41">
        <v>7761.2959639530591</v>
      </c>
      <c r="J88" s="41">
        <v>6969.8647124993904</v>
      </c>
      <c r="K88" s="41">
        <v>7639.4830895263003</v>
      </c>
      <c r="L88" s="41">
        <v>8808.1945716790797</v>
      </c>
      <c r="M88" s="41">
        <v>11212.57575250455</v>
      </c>
      <c r="N88" s="41">
        <v>12605.871408276182</v>
      </c>
      <c r="O88" s="41">
        <v>12891.604241419491</v>
      </c>
      <c r="P88" s="41">
        <v>13245.993705118</v>
      </c>
      <c r="Q88" s="41">
        <v>14404.138456053353</v>
      </c>
      <c r="R88" s="41">
        <v>11413.36173170952</v>
      </c>
      <c r="S88" s="41">
        <v>12257.317835112999</v>
      </c>
      <c r="T88" s="41">
        <v>13356.38060208977</v>
      </c>
      <c r="U88" s="41">
        <v>14615.327375754401</v>
      </c>
    </row>
    <row r="89" spans="2:21" x14ac:dyDescent="0.2">
      <c r="B89" s="36" t="s">
        <v>46</v>
      </c>
      <c r="C89" s="53" t="s">
        <v>47</v>
      </c>
      <c r="D89" s="39">
        <v>9.4451134501244649</v>
      </c>
      <c r="E89" s="39">
        <v>12.386019513765699</v>
      </c>
      <c r="F89" s="39">
        <v>16.42834360063604</v>
      </c>
      <c r="G89" s="39">
        <v>18.252748927189284</v>
      </c>
      <c r="H89" s="39">
        <v>18.037793012006333</v>
      </c>
      <c r="I89" s="39">
        <v>14.054154067405985</v>
      </c>
      <c r="J89" s="39">
        <v>19.25330170493449</v>
      </c>
      <c r="K89" s="39">
        <v>15.283582424114137</v>
      </c>
      <c r="L89" s="39">
        <v>11.946591980262129</v>
      </c>
      <c r="M89" s="39">
        <v>11.016203026228606</v>
      </c>
      <c r="N89" s="39">
        <v>7.6556827872015356</v>
      </c>
      <c r="O89" s="39">
        <v>9.9017805137276564</v>
      </c>
      <c r="P89" s="39">
        <v>13.493392347065109</v>
      </c>
      <c r="Q89" s="39">
        <v>10.829801485547396</v>
      </c>
      <c r="R89" s="39">
        <v>12.26349409804296</v>
      </c>
      <c r="S89" s="39">
        <v>12.376905667246293</v>
      </c>
      <c r="T89" s="39">
        <v>11.180712507263065</v>
      </c>
      <c r="U89" s="39">
        <v>7.6241850663107957</v>
      </c>
    </row>
    <row r="90" spans="2:21" x14ac:dyDescent="0.2">
      <c r="B90" s="40" t="s">
        <v>48</v>
      </c>
      <c r="C90" s="54" t="s">
        <v>134</v>
      </c>
      <c r="D90" s="42">
        <v>9.5335848015540989</v>
      </c>
      <c r="E90" s="42">
        <v>12.385776519473273</v>
      </c>
      <c r="F90" s="42">
        <v>16.428840063936487</v>
      </c>
      <c r="G90" s="42">
        <v>18.267925423713539</v>
      </c>
      <c r="H90" s="42">
        <v>18.045736412605542</v>
      </c>
      <c r="I90" s="42">
        <v>14.046605419395183</v>
      </c>
      <c r="J90" s="42">
        <v>19.238492007070178</v>
      </c>
      <c r="K90" s="42">
        <v>15.283210973923984</v>
      </c>
      <c r="L90" s="42">
        <v>11.937145867786908</v>
      </c>
      <c r="M90" s="42">
        <v>11.016398630100301</v>
      </c>
      <c r="N90" s="42">
        <v>7.6486521511158578</v>
      </c>
      <c r="O90" s="42">
        <v>9.9032326453544641</v>
      </c>
      <c r="P90" s="42">
        <v>13.494635337036904</v>
      </c>
      <c r="Q90" s="42">
        <v>10.830837539629536</v>
      </c>
      <c r="R90" s="42">
        <v>12.264625961291191</v>
      </c>
      <c r="S90" s="42">
        <v>12.378492028789601</v>
      </c>
      <c r="T90" s="42">
        <v>11.181790533906218</v>
      </c>
      <c r="U90" s="42">
        <v>7.6249910782490211</v>
      </c>
    </row>
    <row r="91" spans="2:21" x14ac:dyDescent="0.2">
      <c r="B91" s="10" t="s">
        <v>137</v>
      </c>
    </row>
    <row r="100" spans="4:21" hidden="1" x14ac:dyDescent="0.2"/>
    <row r="101" spans="4:21" hidden="1" x14ac:dyDescent="0.2"/>
    <row r="102" spans="4:21" hidden="1" x14ac:dyDescent="0.2"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</row>
    <row r="103" spans="4:21" hidden="1" x14ac:dyDescent="0.2"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4:21" hidden="1" x14ac:dyDescent="0.2"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/>
    <row r="125" spans="4:21" hidden="1" x14ac:dyDescent="0.2"/>
    <row r="126" spans="4:21" hidden="1" x14ac:dyDescent="0.2"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</row>
    <row r="127" spans="4:21" hidden="1" x14ac:dyDescent="0.2"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</row>
    <row r="145" spans="4:21" hidden="1" x14ac:dyDescent="0.2"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4:21" hidden="1" x14ac:dyDescent="0.2"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4:21" hidden="1" x14ac:dyDescent="0.2"/>
    <row r="148" spans="4:21" hidden="1" x14ac:dyDescent="0.2"/>
    <row r="149" spans="4:21" hidden="1" x14ac:dyDescent="0.2"/>
    <row r="150" spans="4:21" hidden="1" x14ac:dyDescent="0.2"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</row>
    <row r="151" spans="4:21" hidden="1" x14ac:dyDescent="0.2"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4:21" hidden="1" x14ac:dyDescent="0.2"/>
    <row r="171" spans="4:21" hidden="1" x14ac:dyDescent="0.2"/>
    <row r="172" spans="4:21" hidden="1" x14ac:dyDescent="0.2"/>
    <row r="173" spans="4:21" hidden="1" x14ac:dyDescent="0.2"/>
    <row r="174" spans="4:21" hidden="1" x14ac:dyDescent="0.2"/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12">
    <mergeCell ref="B69:U69"/>
    <mergeCell ref="B70:B71"/>
    <mergeCell ref="C70:C71"/>
    <mergeCell ref="B4:B5"/>
    <mergeCell ref="B37:B38"/>
    <mergeCell ref="C4:C5"/>
    <mergeCell ref="C37:C38"/>
    <mergeCell ref="B2:U2"/>
    <mergeCell ref="B3:U3"/>
    <mergeCell ref="B35:U35"/>
    <mergeCell ref="B36:U36"/>
    <mergeCell ref="B68:U6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235"/>
  <sheetViews>
    <sheetView showGridLines="0" topLeftCell="A8" zoomScaleNormal="100" workbookViewId="0">
      <selection activeCell="K85" sqref="K85"/>
    </sheetView>
  </sheetViews>
  <sheetFormatPr baseColWidth="10" defaultColWidth="11.42578125" defaultRowHeight="11.25" x14ac:dyDescent="0.2"/>
  <cols>
    <col min="1" max="1" width="2.7109375" style="1" customWidth="1"/>
    <col min="2" max="2" width="3.85546875" style="1" bestFit="1" customWidth="1"/>
    <col min="3" max="3" width="38.140625" style="1" customWidth="1"/>
    <col min="4" max="7" width="14.5703125" style="1" customWidth="1"/>
    <col min="8" max="8" width="12.7109375" style="1" bestFit="1" customWidth="1"/>
    <col min="9" max="16384" width="11.42578125" style="1"/>
  </cols>
  <sheetData>
    <row r="1" spans="2:10" x14ac:dyDescent="0.2">
      <c r="I1" s="13"/>
      <c r="J1" s="13"/>
    </row>
    <row r="2" spans="2:10" ht="18" x14ac:dyDescent="0.2">
      <c r="B2" s="65" t="s">
        <v>195</v>
      </c>
      <c r="C2" s="65"/>
      <c r="D2" s="65"/>
      <c r="E2" s="65"/>
      <c r="F2" s="65"/>
      <c r="G2" s="65"/>
      <c r="H2" s="65"/>
      <c r="I2" s="65"/>
    </row>
    <row r="3" spans="2:10" ht="15.75" customHeight="1" x14ac:dyDescent="0.2">
      <c r="B3" s="64" t="s">
        <v>131</v>
      </c>
      <c r="C3" s="64"/>
      <c r="D3" s="64"/>
      <c r="E3" s="64"/>
      <c r="F3" s="64"/>
      <c r="G3" s="64"/>
      <c r="H3" s="64"/>
      <c r="I3" s="64"/>
    </row>
    <row r="4" spans="2:10" ht="22.5" customHeight="1" x14ac:dyDescent="0.2">
      <c r="B4" s="68"/>
      <c r="C4" s="66" t="s">
        <v>0</v>
      </c>
      <c r="D4" s="30" t="s">
        <v>148</v>
      </c>
      <c r="E4" s="30" t="s">
        <v>185</v>
      </c>
      <c r="F4" s="43" t="s">
        <v>205</v>
      </c>
      <c r="G4" s="43" t="s">
        <v>223</v>
      </c>
      <c r="H4" s="43" t="s">
        <v>232</v>
      </c>
      <c r="I4" s="43" t="s">
        <v>240</v>
      </c>
    </row>
    <row r="5" spans="2:10" ht="34.5" thickBot="1" x14ac:dyDescent="0.25">
      <c r="B5" s="69"/>
      <c r="C5" s="67"/>
      <c r="D5" s="55" t="s">
        <v>149</v>
      </c>
      <c r="E5" s="55" t="s">
        <v>186</v>
      </c>
      <c r="F5" s="56" t="s">
        <v>220</v>
      </c>
      <c r="G5" s="56" t="s">
        <v>229</v>
      </c>
      <c r="H5" s="56" t="s">
        <v>236</v>
      </c>
      <c r="I5" s="56" t="s">
        <v>244</v>
      </c>
    </row>
    <row r="6" spans="2:10" x14ac:dyDescent="0.2">
      <c r="B6" s="34" t="s">
        <v>25</v>
      </c>
      <c r="C6" s="51" t="s">
        <v>26</v>
      </c>
      <c r="D6" s="35">
        <f t="shared" ref="D6:I6" si="0">+SUM(D7:D13)</f>
        <v>4930.5598764020096</v>
      </c>
      <c r="E6" s="35">
        <f t="shared" si="0"/>
        <v>7882.0784976499699</v>
      </c>
      <c r="F6" s="35">
        <f t="shared" si="0"/>
        <v>11741.973608386452</v>
      </c>
      <c r="G6" s="35">
        <f t="shared" si="0"/>
        <v>7761.8382192672807</v>
      </c>
      <c r="H6" s="35">
        <f t="shared" si="0"/>
        <v>15293.482828355645</v>
      </c>
      <c r="I6" s="35">
        <f t="shared" si="0"/>
        <v>16059.917655973462</v>
      </c>
    </row>
    <row r="7" spans="2:10" x14ac:dyDescent="0.2">
      <c r="B7" s="32"/>
      <c r="C7" s="52" t="s">
        <v>153</v>
      </c>
      <c r="D7" s="33">
        <f t="shared" ref="D7:F13" si="1">+D47+D88</f>
        <v>154.61948537168999</v>
      </c>
      <c r="E7" s="33">
        <f t="shared" si="1"/>
        <v>283.95669575916003</v>
      </c>
      <c r="F7" s="33">
        <f t="shared" si="1"/>
        <v>352.71818461981002</v>
      </c>
      <c r="G7" s="33">
        <v>357.79923781923003</v>
      </c>
      <c r="H7" s="33">
        <v>407.70162372841997</v>
      </c>
      <c r="I7" s="33">
        <v>473.81500404508017</v>
      </c>
    </row>
    <row r="8" spans="2:10" x14ac:dyDescent="0.2">
      <c r="B8" s="32"/>
      <c r="C8" s="52" t="s">
        <v>209</v>
      </c>
      <c r="D8" s="33">
        <f t="shared" si="1"/>
        <v>1150.6453623648501</v>
      </c>
      <c r="E8" s="33">
        <f t="shared" si="1"/>
        <v>975.43128082669978</v>
      </c>
      <c r="F8" s="33">
        <f t="shared" si="1"/>
        <v>1063.8518205356199</v>
      </c>
      <c r="G8" s="33">
        <v>967.92038917312072</v>
      </c>
      <c r="H8" s="33">
        <v>1265.0142761001698</v>
      </c>
      <c r="I8" s="33">
        <v>2709.8494635007687</v>
      </c>
    </row>
    <row r="9" spans="2:10" x14ac:dyDescent="0.2">
      <c r="B9" s="32"/>
      <c r="C9" s="52" t="s">
        <v>154</v>
      </c>
      <c r="D9" s="33">
        <f t="shared" si="1"/>
        <v>3269.6183684166899</v>
      </c>
      <c r="E9" s="33">
        <f t="shared" si="1"/>
        <v>6367.1053344450502</v>
      </c>
      <c r="F9" s="33">
        <f t="shared" si="1"/>
        <v>10072.271916856711</v>
      </c>
      <c r="G9" s="33">
        <v>6178.8116475241204</v>
      </c>
      <c r="H9" s="33">
        <v>13390.532423103385</v>
      </c>
      <c r="I9" s="33">
        <v>12623.907958385444</v>
      </c>
    </row>
    <row r="10" spans="2:10" x14ac:dyDescent="0.2">
      <c r="B10" s="32"/>
      <c r="C10" s="52" t="s">
        <v>155</v>
      </c>
      <c r="D10" s="33">
        <f t="shared" si="1"/>
        <v>270.08854044904001</v>
      </c>
      <c r="E10" s="33">
        <f t="shared" si="1"/>
        <v>233.1346741573</v>
      </c>
      <c r="F10" s="33">
        <f t="shared" si="1"/>
        <v>195.23352067815</v>
      </c>
      <c r="G10" s="33">
        <v>151.06122022784001</v>
      </c>
      <c r="H10" s="33">
        <v>190.18366728538001</v>
      </c>
      <c r="I10" s="33">
        <v>193.33910687962998</v>
      </c>
    </row>
    <row r="11" spans="2:10" x14ac:dyDescent="0.2">
      <c r="B11" s="32"/>
      <c r="C11" s="52" t="s">
        <v>156</v>
      </c>
      <c r="D11" s="33">
        <f t="shared" si="1"/>
        <v>4.2114657272800002</v>
      </c>
      <c r="E11" s="33">
        <f t="shared" si="1"/>
        <v>3.3404492860000001</v>
      </c>
      <c r="F11" s="33">
        <f t="shared" si="1"/>
        <v>7.621081674940001</v>
      </c>
      <c r="G11" s="33">
        <v>76.326637361090008</v>
      </c>
      <c r="H11" s="33">
        <v>2.2558423790000002</v>
      </c>
      <c r="I11" s="33">
        <v>8.2488861502800006</v>
      </c>
    </row>
    <row r="12" spans="2:10" x14ac:dyDescent="0.2">
      <c r="B12" s="32"/>
      <c r="C12" s="52" t="s">
        <v>157</v>
      </c>
      <c r="D12" s="33">
        <f t="shared" si="1"/>
        <v>29.571798006739996</v>
      </c>
      <c r="E12" s="33">
        <f t="shared" si="1"/>
        <v>17.803397015640002</v>
      </c>
      <c r="F12" s="33">
        <f t="shared" si="1"/>
        <v>47.345065180999995</v>
      </c>
      <c r="G12" s="33">
        <v>27.06890495</v>
      </c>
      <c r="H12" s="33">
        <v>36.836586665919995</v>
      </c>
      <c r="I12" s="33">
        <v>41.398666986099997</v>
      </c>
    </row>
    <row r="13" spans="2:10" x14ac:dyDescent="0.2">
      <c r="B13" s="32"/>
      <c r="C13" s="52" t="s">
        <v>158</v>
      </c>
      <c r="D13" s="33">
        <f t="shared" si="1"/>
        <v>51.804856065720003</v>
      </c>
      <c r="E13" s="33">
        <f t="shared" si="1"/>
        <v>1.30666616012</v>
      </c>
      <c r="F13" s="33">
        <f t="shared" si="1"/>
        <v>2.93201884022</v>
      </c>
      <c r="G13" s="33">
        <v>2.85018221188</v>
      </c>
      <c r="H13" s="33">
        <v>0.95840909337000002</v>
      </c>
      <c r="I13" s="33">
        <v>9.3585700261600007</v>
      </c>
    </row>
    <row r="14" spans="2:10" x14ac:dyDescent="0.2">
      <c r="B14" s="34" t="s">
        <v>31</v>
      </c>
      <c r="C14" s="51" t="s">
        <v>32</v>
      </c>
      <c r="D14" s="35">
        <f t="shared" ref="D14:I14" si="2">+SUM(D15,D19)</f>
        <v>10551.450685041869</v>
      </c>
      <c r="E14" s="35">
        <f t="shared" si="2"/>
        <v>39.160635752120001</v>
      </c>
      <c r="F14" s="35">
        <f t="shared" si="2"/>
        <v>7945.40784142353</v>
      </c>
      <c r="G14" s="35">
        <f t="shared" si="2"/>
        <v>5048.0463553817499</v>
      </c>
      <c r="H14" s="35">
        <f t="shared" si="2"/>
        <v>1857.6603468865401</v>
      </c>
      <c r="I14" s="35">
        <f t="shared" si="2"/>
        <v>151.93733363996</v>
      </c>
    </row>
    <row r="15" spans="2:10" x14ac:dyDescent="0.2">
      <c r="B15" s="34"/>
      <c r="C15" s="51" t="s">
        <v>33</v>
      </c>
      <c r="D15" s="35">
        <f t="shared" ref="D15:I15" si="3">+SUM(D16:D18)</f>
        <v>1535.04744195897</v>
      </c>
      <c r="E15" s="35">
        <f t="shared" si="3"/>
        <v>7.22113957E-2</v>
      </c>
      <c r="F15" s="35">
        <f t="shared" si="3"/>
        <v>0.38718090927999999</v>
      </c>
      <c r="G15" s="35">
        <f t="shared" si="3"/>
        <v>7.8413431259999999E-2</v>
      </c>
      <c r="H15" s="35">
        <f t="shared" si="3"/>
        <v>1159.34463890201</v>
      </c>
      <c r="I15" s="35">
        <f t="shared" si="3"/>
        <v>1.12567207251</v>
      </c>
    </row>
    <row r="16" spans="2:10" x14ac:dyDescent="0.2">
      <c r="B16" s="31"/>
      <c r="C16" s="52" t="s">
        <v>159</v>
      </c>
      <c r="D16" s="33">
        <f t="shared" ref="D16:G17" si="4">+D56+D97</f>
        <v>101.29755042178999</v>
      </c>
      <c r="E16" s="33">
        <f t="shared" si="4"/>
        <v>0</v>
      </c>
      <c r="F16" s="33">
        <f t="shared" si="4"/>
        <v>0</v>
      </c>
      <c r="G16" s="33">
        <f t="shared" si="4"/>
        <v>0</v>
      </c>
      <c r="H16" s="33">
        <v>57.221347809610002</v>
      </c>
      <c r="I16" s="33">
        <v>0</v>
      </c>
    </row>
    <row r="17" spans="2:9" x14ac:dyDescent="0.2">
      <c r="B17" s="31"/>
      <c r="C17" s="52" t="s">
        <v>160</v>
      </c>
      <c r="D17" s="33">
        <f t="shared" si="4"/>
        <v>1432.96013219223</v>
      </c>
      <c r="E17" s="33">
        <f t="shared" si="4"/>
        <v>0</v>
      </c>
      <c r="F17" s="33">
        <f t="shared" si="4"/>
        <v>0</v>
      </c>
      <c r="G17" s="33">
        <f t="shared" si="4"/>
        <v>0</v>
      </c>
      <c r="H17" s="33">
        <v>1097.6153244995701</v>
      </c>
      <c r="I17" s="33">
        <v>0</v>
      </c>
    </row>
    <row r="18" spans="2:9" x14ac:dyDescent="0.2">
      <c r="B18" s="31"/>
      <c r="C18" s="52" t="s">
        <v>161</v>
      </c>
      <c r="D18" s="33">
        <f>+D58+D99</f>
        <v>0.78975934495</v>
      </c>
      <c r="E18" s="33">
        <f>+E58+E99</f>
        <v>7.22113957E-2</v>
      </c>
      <c r="F18" s="33">
        <f>+F58+F99</f>
        <v>0.38718090927999999</v>
      </c>
      <c r="G18" s="33">
        <v>7.8413431259999999E-2</v>
      </c>
      <c r="H18" s="33">
        <v>4.5079665928299999</v>
      </c>
      <c r="I18" s="33">
        <v>1.12567207251</v>
      </c>
    </row>
    <row r="19" spans="2:9" x14ac:dyDescent="0.2">
      <c r="B19" s="34"/>
      <c r="C19" s="51" t="s">
        <v>36</v>
      </c>
      <c r="D19" s="35">
        <f t="shared" ref="D19:I19" si="5">+SUM(D20:D23)</f>
        <v>9016.4032430828993</v>
      </c>
      <c r="E19" s="35">
        <f t="shared" si="5"/>
        <v>39.088424356419999</v>
      </c>
      <c r="F19" s="35">
        <f t="shared" si="5"/>
        <v>7945.0206605142503</v>
      </c>
      <c r="G19" s="35">
        <f t="shared" si="5"/>
        <v>5047.9679419504901</v>
      </c>
      <c r="H19" s="35">
        <f t="shared" si="5"/>
        <v>698.31570798453004</v>
      </c>
      <c r="I19" s="35">
        <f t="shared" si="5"/>
        <v>150.81166156744999</v>
      </c>
    </row>
    <row r="20" spans="2:9" x14ac:dyDescent="0.2">
      <c r="B20" s="31"/>
      <c r="C20" s="52" t="s">
        <v>159</v>
      </c>
      <c r="D20" s="33">
        <f t="shared" ref="D20:F24" si="6">+D60+D101</f>
        <v>7547.348</v>
      </c>
      <c r="E20" s="33">
        <f t="shared" si="6"/>
        <v>6.4162979392600006</v>
      </c>
      <c r="F20" s="33">
        <f t="shared" si="6"/>
        <v>7464.8897396032598</v>
      </c>
      <c r="G20" s="33">
        <v>5006.7723250823201</v>
      </c>
      <c r="H20" s="33">
        <v>651.50241160012001</v>
      </c>
      <c r="I20" s="33">
        <v>84.209054617109985</v>
      </c>
    </row>
    <row r="21" spans="2:9" x14ac:dyDescent="0.2">
      <c r="B21" s="31"/>
      <c r="C21" s="52" t="s">
        <v>160</v>
      </c>
      <c r="D21" s="33">
        <f t="shared" si="6"/>
        <v>1467.8449240168998</v>
      </c>
      <c r="E21" s="33">
        <f t="shared" si="6"/>
        <v>0.22984615901</v>
      </c>
      <c r="F21" s="33">
        <f t="shared" si="6"/>
        <v>444.56041877009005</v>
      </c>
      <c r="G21" s="33">
        <v>1.501878393E-2</v>
      </c>
      <c r="H21" s="33">
        <v>1.5473409859999999E-2</v>
      </c>
      <c r="I21" s="33">
        <v>1.146366282E-2</v>
      </c>
    </row>
    <row r="22" spans="2:9" x14ac:dyDescent="0.2">
      <c r="B22" s="31"/>
      <c r="C22" s="52" t="s">
        <v>161</v>
      </c>
      <c r="D22" s="33">
        <f t="shared" si="6"/>
        <v>1.2103190660000001</v>
      </c>
      <c r="E22" s="33">
        <f t="shared" si="6"/>
        <v>32.442280258149999</v>
      </c>
      <c r="F22" s="33">
        <f t="shared" si="6"/>
        <v>35.570502140900004</v>
      </c>
      <c r="G22" s="33">
        <v>41.180598084239996</v>
      </c>
      <c r="H22" s="33">
        <v>46.442259010419995</v>
      </c>
      <c r="I22" s="33">
        <v>51.785555389499997</v>
      </c>
    </row>
    <row r="23" spans="2:9" x14ac:dyDescent="0.2">
      <c r="B23" s="31"/>
      <c r="C23" s="52" t="s">
        <v>162</v>
      </c>
      <c r="D23" s="33">
        <f t="shared" si="6"/>
        <v>0</v>
      </c>
      <c r="E23" s="33">
        <f t="shared" si="6"/>
        <v>0</v>
      </c>
      <c r="F23" s="33">
        <f t="shared" si="6"/>
        <v>0</v>
      </c>
      <c r="G23" s="33">
        <f>(+G63+G104)/1000000000</f>
        <v>0</v>
      </c>
      <c r="H23" s="33">
        <v>0.35556396413000002</v>
      </c>
      <c r="I23" s="33">
        <v>14.805587898020001</v>
      </c>
    </row>
    <row r="24" spans="2:9" x14ac:dyDescent="0.2">
      <c r="B24" s="34" t="s">
        <v>37</v>
      </c>
      <c r="C24" s="51" t="s">
        <v>210</v>
      </c>
      <c r="D24" s="35">
        <f t="shared" si="6"/>
        <v>7248.8455298101971</v>
      </c>
      <c r="E24" s="35">
        <f t="shared" si="6"/>
        <v>8535.0934044019195</v>
      </c>
      <c r="F24" s="35">
        <f t="shared" si="6"/>
        <v>6973.9590056999523</v>
      </c>
      <c r="G24" s="35">
        <v>9798.6857539833345</v>
      </c>
      <c r="H24" s="35">
        <v>10399.893892201322</v>
      </c>
      <c r="I24" s="35">
        <v>10019.884091739299</v>
      </c>
    </row>
    <row r="25" spans="2:9" x14ac:dyDescent="0.2">
      <c r="B25" s="36" t="s">
        <v>38</v>
      </c>
      <c r="C25" s="53" t="s">
        <v>41</v>
      </c>
      <c r="D25" s="37">
        <f t="shared" ref="D25:I25" si="7">+D6+D24</f>
        <v>12179.405406212207</v>
      </c>
      <c r="E25" s="37">
        <f t="shared" si="7"/>
        <v>16417.17190205189</v>
      </c>
      <c r="F25" s="37">
        <f t="shared" si="7"/>
        <v>18715.932614086403</v>
      </c>
      <c r="G25" s="37">
        <f t="shared" si="7"/>
        <v>17560.523973250616</v>
      </c>
      <c r="H25" s="37">
        <f t="shared" si="7"/>
        <v>25693.376720556967</v>
      </c>
      <c r="I25" s="37">
        <f t="shared" si="7"/>
        <v>26079.801747712761</v>
      </c>
    </row>
    <row r="26" spans="2:9" x14ac:dyDescent="0.2">
      <c r="B26" s="40" t="s">
        <v>40</v>
      </c>
      <c r="C26" s="54" t="s">
        <v>39</v>
      </c>
      <c r="D26" s="41">
        <f t="shared" ref="D26:I26" si="8">+D6+D14+D24</f>
        <v>22730.856091254078</v>
      </c>
      <c r="E26" s="41">
        <f t="shared" si="8"/>
        <v>16456.33253780401</v>
      </c>
      <c r="F26" s="41">
        <f t="shared" si="8"/>
        <v>26661.340455509933</v>
      </c>
      <c r="G26" s="41">
        <f t="shared" si="8"/>
        <v>22608.570328632362</v>
      </c>
      <c r="H26" s="41">
        <f t="shared" si="8"/>
        <v>27551.037067443507</v>
      </c>
      <c r="I26" s="41">
        <f t="shared" si="8"/>
        <v>26231.739081352724</v>
      </c>
    </row>
    <row r="27" spans="2:9" x14ac:dyDescent="0.2">
      <c r="B27" s="36" t="s">
        <v>42</v>
      </c>
      <c r="C27" s="53" t="s">
        <v>43</v>
      </c>
      <c r="D27" s="37">
        <v>233260.2202794895</v>
      </c>
      <c r="E27" s="37">
        <f>+'Cuentas por Pagar 19-24'!E27</f>
        <v>250411.22344978841</v>
      </c>
      <c r="F27" s="37">
        <f>+'Cuentas por Pagar 19-24'!F27</f>
        <v>309220.42963039398</v>
      </c>
      <c r="G27" s="37">
        <v>343976.12964914099</v>
      </c>
      <c r="H27" s="37">
        <f>+'Reserva Presupuestal 19-24'!H27</f>
        <v>352658.673641845</v>
      </c>
      <c r="I27" s="37">
        <f>+'Reserva Presupuestal 19-24'!I27</f>
        <v>423172.67093595403</v>
      </c>
    </row>
    <row r="28" spans="2:9" x14ac:dyDescent="0.2">
      <c r="B28" s="40" t="s">
        <v>44</v>
      </c>
      <c r="C28" s="54" t="s">
        <v>45</v>
      </c>
      <c r="D28" s="41">
        <v>185330.2320640455</v>
      </c>
      <c r="E28" s="41">
        <f>+'Cuentas por Pagar 19-24'!E28</f>
        <v>198476.4097883444</v>
      </c>
      <c r="F28" s="41">
        <f>+'Cuentas por Pagar 19-24'!F28</f>
        <v>255606.72869314201</v>
      </c>
      <c r="G28" s="41">
        <v>273456.41423662897</v>
      </c>
      <c r="H28" s="41">
        <f>+'Reserva Presupuestal 19-24'!H28</f>
        <v>280994.09404417599</v>
      </c>
      <c r="I28" s="41">
        <f>+'Reserva Presupuestal 19-24'!I28</f>
        <v>344674.67200165801</v>
      </c>
    </row>
    <row r="29" spans="2:9" x14ac:dyDescent="0.2">
      <c r="B29" s="36" t="s">
        <v>46</v>
      </c>
      <c r="C29" s="53" t="s">
        <v>47</v>
      </c>
      <c r="D29" s="39">
        <f t="shared" ref="D29:I29" si="9">+D26/D27*100</f>
        <v>9.7448489348154812</v>
      </c>
      <c r="E29" s="39">
        <f t="shared" si="9"/>
        <v>6.5717232283335649</v>
      </c>
      <c r="F29" s="39">
        <f t="shared" si="9"/>
        <v>8.6221148089658204</v>
      </c>
      <c r="G29" s="39">
        <f t="shared" si="9"/>
        <v>6.5727149007965542</v>
      </c>
      <c r="H29" s="39">
        <f t="shared" si="9"/>
        <v>7.8123803911948979</v>
      </c>
      <c r="I29" s="39">
        <f t="shared" si="9"/>
        <v>6.1988263616680532</v>
      </c>
    </row>
    <row r="30" spans="2:9" x14ac:dyDescent="0.2">
      <c r="B30" s="40" t="s">
        <v>48</v>
      </c>
      <c r="C30" s="54" t="s">
        <v>134</v>
      </c>
      <c r="D30" s="42">
        <f t="shared" ref="D30:I30" si="10">+D25/D28*100</f>
        <v>6.5717315899131394</v>
      </c>
      <c r="E30" s="42">
        <f t="shared" si="10"/>
        <v>8.2715985842142103</v>
      </c>
      <c r="F30" s="42">
        <f t="shared" si="10"/>
        <v>7.3221595964146289</v>
      </c>
      <c r="G30" s="42">
        <f t="shared" si="10"/>
        <v>6.4216902800659987</v>
      </c>
      <c r="H30" s="42">
        <f t="shared" si="10"/>
        <v>9.1437426142193683</v>
      </c>
      <c r="I30" s="42">
        <f t="shared" si="10"/>
        <v>7.5664978793647215</v>
      </c>
    </row>
    <row r="31" spans="2:9" x14ac:dyDescent="0.2">
      <c r="B31" s="36" t="s">
        <v>228</v>
      </c>
      <c r="C31" s="53" t="s">
        <v>182</v>
      </c>
      <c r="D31" s="39">
        <f>+D25/'Rezago Presupuestal 19-24'!D25*100</f>
        <v>97.879656140358833</v>
      </c>
      <c r="E31" s="39">
        <f>+E25/'Rezago Presupuestal 19-24'!E25*100</f>
        <v>98.463712937356533</v>
      </c>
      <c r="F31" s="39">
        <f>+F25/'Rezago Presupuestal 19-24'!F25*100</f>
        <v>98.928683328617524</v>
      </c>
      <c r="G31" s="39">
        <f>+G25/'Rezago Presupuestal 19-24'!G25*100</f>
        <v>96.939720547281411</v>
      </c>
      <c r="H31" s="39">
        <f>+H25/'Rezago Presupuestal 19-24'!H25*100</f>
        <v>97.221061700423846</v>
      </c>
      <c r="I31" s="39">
        <f>+I25/'Rezago Presupuestal 19-24'!I25*100</f>
        <v>75.047324386085535</v>
      </c>
    </row>
    <row r="32" spans="2:9" x14ac:dyDescent="0.2">
      <c r="B32" s="10"/>
      <c r="C32" s="10"/>
      <c r="D32" s="61"/>
      <c r="E32" s="61"/>
      <c r="F32" s="61"/>
      <c r="G32" s="61"/>
      <c r="H32" s="61"/>
      <c r="I32" s="61"/>
    </row>
    <row r="33" spans="2:9" s="49" customFormat="1" x14ac:dyDescent="0.2">
      <c r="B33" s="29" t="str">
        <f>'Cuentas por Pagar 19-24'!B32</f>
        <v>Fuente: Dirección General del Presupuesto Público Nacional - Subdirección de Análisis y Consolidación Presupuestal</v>
      </c>
      <c r="C33" s="29"/>
      <c r="D33" s="48"/>
      <c r="E33" s="48"/>
      <c r="F33" s="48"/>
      <c r="G33" s="48"/>
      <c r="H33" s="48"/>
    </row>
    <row r="34" spans="2:9" s="9" customFormat="1" x14ac:dyDescent="0.2">
      <c r="B34" s="10"/>
    </row>
    <row r="35" spans="2:9" s="9" customFormat="1" x14ac:dyDescent="0.2"/>
    <row r="36" spans="2:9" s="9" customFormat="1" x14ac:dyDescent="0.2"/>
    <row r="37" spans="2:9" s="9" customFormat="1" x14ac:dyDescent="0.2"/>
    <row r="38" spans="2:9" s="20" customFormat="1" ht="12" thickBot="1" x14ac:dyDescent="0.25"/>
    <row r="39" spans="2:9" s="9" customFormat="1" x14ac:dyDescent="0.2">
      <c r="I39" s="21"/>
    </row>
    <row r="40" spans="2:9" s="9" customFormat="1" x14ac:dyDescent="0.2"/>
    <row r="41" spans="2:9" s="9" customFormat="1" x14ac:dyDescent="0.2"/>
    <row r="42" spans="2:9" ht="18" x14ac:dyDescent="0.2">
      <c r="B42" s="65" t="s">
        <v>227</v>
      </c>
      <c r="C42" s="65"/>
      <c r="D42" s="65"/>
      <c r="E42" s="65"/>
      <c r="F42" s="65"/>
      <c r="G42" s="65"/>
      <c r="H42" s="65"/>
      <c r="I42" s="65"/>
    </row>
    <row r="43" spans="2:9" ht="15.75" customHeight="1" x14ac:dyDescent="0.2">
      <c r="B43" s="64" t="s">
        <v>131</v>
      </c>
      <c r="C43" s="64"/>
      <c r="D43" s="64"/>
      <c r="E43" s="64"/>
      <c r="F43" s="64"/>
      <c r="G43" s="64"/>
      <c r="H43" s="64"/>
      <c r="I43" s="64"/>
    </row>
    <row r="44" spans="2:9" ht="22.5" customHeight="1" x14ac:dyDescent="0.2">
      <c r="B44" s="68"/>
      <c r="C44" s="66" t="s">
        <v>0</v>
      </c>
      <c r="D44" s="30" t="s">
        <v>163</v>
      </c>
      <c r="E44" s="30" t="s">
        <v>190</v>
      </c>
      <c r="F44" s="43" t="s">
        <v>208</v>
      </c>
      <c r="G44" s="43" t="s">
        <v>226</v>
      </c>
      <c r="H44" s="43" t="s">
        <v>235</v>
      </c>
      <c r="I44" s="43" t="s">
        <v>240</v>
      </c>
    </row>
    <row r="45" spans="2:9" ht="34.5" thickBot="1" x14ac:dyDescent="0.25">
      <c r="B45" s="69"/>
      <c r="C45" s="67"/>
      <c r="D45" s="55" t="s">
        <v>164</v>
      </c>
      <c r="E45" s="55" t="s">
        <v>191</v>
      </c>
      <c r="F45" s="56" t="s">
        <v>221</v>
      </c>
      <c r="G45" s="56" t="s">
        <v>231</v>
      </c>
      <c r="H45" s="56" t="s">
        <v>239</v>
      </c>
      <c r="I45" s="56" t="s">
        <v>244</v>
      </c>
    </row>
    <row r="46" spans="2:9" x14ac:dyDescent="0.2">
      <c r="B46" s="34" t="s">
        <v>25</v>
      </c>
      <c r="C46" s="51" t="s">
        <v>26</v>
      </c>
      <c r="D46" s="35">
        <f t="shared" ref="D46:I46" si="11">+SUM(D47:D53)</f>
        <v>4568.7769536986789</v>
      </c>
      <c r="E46" s="35">
        <f t="shared" si="11"/>
        <v>7517.4178861633591</v>
      </c>
      <c r="F46" s="35">
        <f t="shared" si="11"/>
        <v>11462.434519501372</v>
      </c>
      <c r="G46" s="35">
        <f t="shared" si="11"/>
        <v>7428.2567512579899</v>
      </c>
      <c r="H46" s="35">
        <f t="shared" si="11"/>
        <v>14964.339303198703</v>
      </c>
      <c r="I46" s="35">
        <f t="shared" si="11"/>
        <v>15653.71009431994</v>
      </c>
    </row>
    <row r="47" spans="2:9" x14ac:dyDescent="0.2">
      <c r="B47" s="32"/>
      <c r="C47" s="52" t="s">
        <v>153</v>
      </c>
      <c r="D47" s="33">
        <v>145.58713869560998</v>
      </c>
      <c r="E47" s="33">
        <v>276.48498499061003</v>
      </c>
      <c r="F47" s="33">
        <v>321.82619786478006</v>
      </c>
      <c r="G47" s="33">
        <v>298.41381024902</v>
      </c>
      <c r="H47" s="33">
        <v>328.08157166934996</v>
      </c>
      <c r="I47" s="33">
        <v>440.80360988497006</v>
      </c>
    </row>
    <row r="48" spans="2:9" x14ac:dyDescent="0.2">
      <c r="B48" s="32"/>
      <c r="C48" s="52" t="s">
        <v>209</v>
      </c>
      <c r="D48" s="33">
        <v>1046.9968909827001</v>
      </c>
      <c r="E48" s="33">
        <v>868.75368057171977</v>
      </c>
      <c r="F48" s="33">
        <v>980.55707893101987</v>
      </c>
      <c r="G48" s="33">
        <v>884.37012022389013</v>
      </c>
      <c r="H48" s="33">
        <v>1144.7727955144799</v>
      </c>
      <c r="I48" s="33">
        <v>2510.8767078249693</v>
      </c>
    </row>
    <row r="49" spans="2:9" x14ac:dyDescent="0.2">
      <c r="B49" s="32"/>
      <c r="C49" s="52" t="s">
        <v>154</v>
      </c>
      <c r="D49" s="33">
        <v>3206.8151755306899</v>
      </c>
      <c r="E49" s="33">
        <v>6296.4612842043798</v>
      </c>
      <c r="F49" s="33">
        <v>10014.066029513471</v>
      </c>
      <c r="G49" s="33">
        <v>6054.2741859270409</v>
      </c>
      <c r="H49" s="33">
        <v>13292.231007815875</v>
      </c>
      <c r="I49" s="33">
        <v>12563.51451002403</v>
      </c>
    </row>
    <row r="50" spans="2:9" x14ac:dyDescent="0.2">
      <c r="B50" s="32"/>
      <c r="C50" s="52" t="s">
        <v>155</v>
      </c>
      <c r="D50" s="33">
        <v>113.27105759314</v>
      </c>
      <c r="E50" s="33">
        <v>57.206211727649986</v>
      </c>
      <c r="F50" s="33">
        <v>94.968129517489999</v>
      </c>
      <c r="G50" s="33">
        <v>88.816247496279999</v>
      </c>
      <c r="H50" s="33">
        <v>161.51175685149002</v>
      </c>
      <c r="I50" s="33">
        <v>85.682162373929998</v>
      </c>
    </row>
    <row r="51" spans="2:9" x14ac:dyDescent="0.2">
      <c r="B51" s="32"/>
      <c r="C51" s="52" t="s">
        <v>156</v>
      </c>
      <c r="D51" s="33">
        <v>0.192</v>
      </c>
      <c r="E51" s="33">
        <v>0.16800000000000001</v>
      </c>
      <c r="F51" s="33">
        <v>2.2577934009400003</v>
      </c>
      <c r="G51" s="33">
        <v>73.459504831880011</v>
      </c>
      <c r="H51" s="33">
        <v>0.59562180600000003</v>
      </c>
      <c r="I51" s="33">
        <v>4.0283646500699994</v>
      </c>
    </row>
    <row r="52" spans="2:9" x14ac:dyDescent="0.2">
      <c r="B52" s="32"/>
      <c r="C52" s="52" t="s">
        <v>157</v>
      </c>
      <c r="D52" s="33">
        <v>29.488830424779998</v>
      </c>
      <c r="E52" s="33">
        <v>17.385114633000001</v>
      </c>
      <c r="F52" s="33">
        <v>47.321044522999998</v>
      </c>
      <c r="G52" s="33">
        <v>26.307641699000001</v>
      </c>
      <c r="H52" s="33">
        <v>36.28476508</v>
      </c>
      <c r="I52" s="33">
        <v>39.793632345809996</v>
      </c>
    </row>
    <row r="53" spans="2:9" x14ac:dyDescent="0.2">
      <c r="B53" s="32"/>
      <c r="C53" s="52" t="s">
        <v>158</v>
      </c>
      <c r="D53" s="33">
        <v>26.425860471760004</v>
      </c>
      <c r="E53" s="33">
        <v>0.95861003600000005</v>
      </c>
      <c r="F53" s="33">
        <v>1.4382457506700002</v>
      </c>
      <c r="G53" s="33">
        <v>2.6152408308799999</v>
      </c>
      <c r="H53" s="33">
        <v>0.86178446150999999</v>
      </c>
      <c r="I53" s="33">
        <v>9.0111072161599992</v>
      </c>
    </row>
    <row r="54" spans="2:9" x14ac:dyDescent="0.2">
      <c r="B54" s="34" t="s">
        <v>31</v>
      </c>
      <c r="C54" s="51" t="s">
        <v>32</v>
      </c>
      <c r="D54" s="35">
        <f t="shared" ref="D54:I54" si="12">+SUM(D55,D59)</f>
        <v>10540.626057864871</v>
      </c>
      <c r="E54" s="35">
        <f t="shared" si="12"/>
        <v>39.160635752120001</v>
      </c>
      <c r="F54" s="35">
        <f t="shared" si="12"/>
        <v>7945.40784142353</v>
      </c>
      <c r="G54" s="35">
        <f t="shared" si="12"/>
        <v>5048.0463553817499</v>
      </c>
      <c r="H54" s="35">
        <f t="shared" si="12"/>
        <v>1857.34783145454</v>
      </c>
      <c r="I54" s="35">
        <f t="shared" si="12"/>
        <v>145.20083541194001</v>
      </c>
    </row>
    <row r="55" spans="2:9" x14ac:dyDescent="0.2">
      <c r="B55" s="34"/>
      <c r="C55" s="51" t="s">
        <v>33</v>
      </c>
      <c r="D55" s="35">
        <f t="shared" ref="D55:I55" si="13">+SUM(D56:D58)</f>
        <v>1535.04744195897</v>
      </c>
      <c r="E55" s="35">
        <f t="shared" si="13"/>
        <v>7.22113957E-2</v>
      </c>
      <c r="F55" s="35">
        <f t="shared" si="13"/>
        <v>0.38718090927999999</v>
      </c>
      <c r="G55" s="35">
        <f t="shared" si="13"/>
        <v>7.8413431259999999E-2</v>
      </c>
      <c r="H55" s="35">
        <f t="shared" si="13"/>
        <v>1159.34463890201</v>
      </c>
      <c r="I55" s="35">
        <f t="shared" si="13"/>
        <v>1.12567207251</v>
      </c>
    </row>
    <row r="56" spans="2:9" x14ac:dyDescent="0.2">
      <c r="B56" s="31"/>
      <c r="C56" s="52" t="s">
        <v>159</v>
      </c>
      <c r="D56" s="33">
        <v>101.29755042178999</v>
      </c>
      <c r="E56" s="33">
        <v>0</v>
      </c>
      <c r="F56" s="33">
        <v>0</v>
      </c>
      <c r="G56" s="33">
        <v>0</v>
      </c>
      <c r="H56" s="33">
        <v>57.221347809610002</v>
      </c>
      <c r="I56" s="33">
        <v>0</v>
      </c>
    </row>
    <row r="57" spans="2:9" x14ac:dyDescent="0.2">
      <c r="B57" s="31"/>
      <c r="C57" s="52" t="s">
        <v>160</v>
      </c>
      <c r="D57" s="33">
        <v>1432.96013219223</v>
      </c>
      <c r="E57" s="33">
        <v>0</v>
      </c>
      <c r="F57" s="33">
        <v>0</v>
      </c>
      <c r="G57" s="33">
        <v>0</v>
      </c>
      <c r="H57" s="33">
        <v>1097.6153244995701</v>
      </c>
      <c r="I57" s="33">
        <v>0</v>
      </c>
    </row>
    <row r="58" spans="2:9" x14ac:dyDescent="0.2">
      <c r="B58" s="31"/>
      <c r="C58" s="52" t="s">
        <v>161</v>
      </c>
      <c r="D58" s="33">
        <v>0.78975934495</v>
      </c>
      <c r="E58" s="33">
        <v>7.22113957E-2</v>
      </c>
      <c r="F58" s="33">
        <v>0.38718090927999999</v>
      </c>
      <c r="G58" s="33">
        <v>7.8413431259999999E-2</v>
      </c>
      <c r="H58" s="33">
        <v>4.5079665928299999</v>
      </c>
      <c r="I58" s="33">
        <v>1.12567207251</v>
      </c>
    </row>
    <row r="59" spans="2:9" x14ac:dyDescent="0.2">
      <c r="B59" s="34"/>
      <c r="C59" s="51" t="s">
        <v>36</v>
      </c>
      <c r="D59" s="35">
        <f t="shared" ref="D59:I59" si="14">+SUM(D60:D63)</f>
        <v>9005.5786159059007</v>
      </c>
      <c r="E59" s="35">
        <f t="shared" si="14"/>
        <v>39.088424356419999</v>
      </c>
      <c r="F59" s="35">
        <f t="shared" si="14"/>
        <v>7945.0206605142503</v>
      </c>
      <c r="G59" s="35">
        <f t="shared" si="14"/>
        <v>5047.9679419504901</v>
      </c>
      <c r="H59" s="35">
        <f t="shared" si="14"/>
        <v>698.00319255252998</v>
      </c>
      <c r="I59" s="35">
        <f t="shared" si="14"/>
        <v>144.07516333942999</v>
      </c>
    </row>
    <row r="60" spans="2:9" x14ac:dyDescent="0.2">
      <c r="B60" s="31"/>
      <c r="C60" s="52" t="s">
        <v>159</v>
      </c>
      <c r="D60" s="33">
        <v>7547.348</v>
      </c>
      <c r="E60" s="33">
        <v>6.4162979392600006</v>
      </c>
      <c r="F60" s="33">
        <v>7464.8897396032598</v>
      </c>
      <c r="G60" s="33">
        <v>5006.7723250823201</v>
      </c>
      <c r="H60" s="33">
        <v>651.50241160012001</v>
      </c>
      <c r="I60" s="33">
        <v>84.209054617109985</v>
      </c>
    </row>
    <row r="61" spans="2:9" x14ac:dyDescent="0.2">
      <c r="B61" s="31"/>
      <c r="C61" s="52" t="s">
        <v>160</v>
      </c>
      <c r="D61" s="33">
        <v>1457.0202968398999</v>
      </c>
      <c r="E61" s="33">
        <v>0.22984615901</v>
      </c>
      <c r="F61" s="33">
        <v>444.56041877009005</v>
      </c>
      <c r="G61" s="33">
        <v>1.501878393E-2</v>
      </c>
      <c r="H61" s="33">
        <v>1.5473409859999999E-2</v>
      </c>
      <c r="I61" s="33">
        <v>1.146366282E-2</v>
      </c>
    </row>
    <row r="62" spans="2:9" x14ac:dyDescent="0.2">
      <c r="B62" s="31"/>
      <c r="C62" s="52" t="s">
        <v>161</v>
      </c>
      <c r="D62" s="33">
        <v>1.2103190660000001</v>
      </c>
      <c r="E62" s="33">
        <v>32.442280258149999</v>
      </c>
      <c r="F62" s="33">
        <v>35.570502140900004</v>
      </c>
      <c r="G62" s="33">
        <v>41.180598084239996</v>
      </c>
      <c r="H62" s="33">
        <v>46.442259010419995</v>
      </c>
      <c r="I62" s="33">
        <v>51.785555389499997</v>
      </c>
    </row>
    <row r="63" spans="2:9" x14ac:dyDescent="0.2">
      <c r="B63" s="31"/>
      <c r="C63" s="52" t="s">
        <v>162</v>
      </c>
      <c r="D63" s="33">
        <v>0</v>
      </c>
      <c r="E63" s="33">
        <v>0</v>
      </c>
      <c r="F63" s="33">
        <v>0</v>
      </c>
      <c r="G63" s="33">
        <v>0</v>
      </c>
      <c r="H63" s="33">
        <v>4.3048532130000004E-2</v>
      </c>
      <c r="I63" s="33">
        <v>8.0690896700000003</v>
      </c>
    </row>
    <row r="64" spans="2:9" x14ac:dyDescent="0.2">
      <c r="B64" s="34" t="s">
        <v>37</v>
      </c>
      <c r="C64" s="51" t="s">
        <v>210</v>
      </c>
      <c r="D64" s="35">
        <v>6880.8777555220568</v>
      </c>
      <c r="E64" s="35">
        <v>7702.8748350053802</v>
      </c>
      <c r="F64" s="35">
        <v>6336.6936320539317</v>
      </c>
      <c r="G64" s="35">
        <v>9218.3480652546968</v>
      </c>
      <c r="H64" s="35">
        <v>9903.3718527871788</v>
      </c>
      <c r="I64" s="35">
        <v>9398.4319385044146</v>
      </c>
    </row>
    <row r="65" spans="2:9" x14ac:dyDescent="0.2">
      <c r="B65" s="36" t="s">
        <v>38</v>
      </c>
      <c r="C65" s="53" t="s">
        <v>41</v>
      </c>
      <c r="D65" s="37">
        <f t="shared" ref="D65:I65" si="15">+D46+D64</f>
        <v>11449.654709220737</v>
      </c>
      <c r="E65" s="37">
        <f t="shared" si="15"/>
        <v>15220.292721168738</v>
      </c>
      <c r="F65" s="37">
        <f t="shared" si="15"/>
        <v>17799.128151555306</v>
      </c>
      <c r="G65" s="37">
        <f t="shared" si="15"/>
        <v>16646.604816512685</v>
      </c>
      <c r="H65" s="37">
        <f t="shared" si="15"/>
        <v>24867.711155985882</v>
      </c>
      <c r="I65" s="37">
        <f t="shared" si="15"/>
        <v>25052.142032824355</v>
      </c>
    </row>
    <row r="66" spans="2:9" x14ac:dyDescent="0.2">
      <c r="B66" s="40" t="s">
        <v>40</v>
      </c>
      <c r="C66" s="54" t="s">
        <v>39</v>
      </c>
      <c r="D66" s="41">
        <f t="shared" ref="D66:I66" si="16">+D46+D54+D64</f>
        <v>21990.280767085605</v>
      </c>
      <c r="E66" s="41">
        <f t="shared" si="16"/>
        <v>15259.453356920858</v>
      </c>
      <c r="F66" s="41">
        <f t="shared" si="16"/>
        <v>25744.535992978832</v>
      </c>
      <c r="G66" s="41">
        <f t="shared" si="16"/>
        <v>21694.651171894438</v>
      </c>
      <c r="H66" s="41">
        <f t="shared" si="16"/>
        <v>26725.058987440421</v>
      </c>
      <c r="I66" s="41">
        <f t="shared" si="16"/>
        <v>25197.342868236294</v>
      </c>
    </row>
    <row r="67" spans="2:9" x14ac:dyDescent="0.2">
      <c r="B67" s="36" t="s">
        <v>42</v>
      </c>
      <c r="C67" s="53" t="s">
        <v>43</v>
      </c>
      <c r="D67" s="37">
        <v>233260.2202794895</v>
      </c>
      <c r="E67" s="37">
        <f>+E27</f>
        <v>250411.22344978841</v>
      </c>
      <c r="F67" s="37">
        <f>+F27</f>
        <v>309220.42963039398</v>
      </c>
      <c r="G67" s="37">
        <v>343976.12964914099</v>
      </c>
      <c r="H67" s="37">
        <f>+'Reserva Presupuestal 19-24'!H27</f>
        <v>352658.673641845</v>
      </c>
      <c r="I67" s="37">
        <f>+'Reserva Presupuestal 19-24'!I27</f>
        <v>423172.67093595403</v>
      </c>
    </row>
    <row r="68" spans="2:9" x14ac:dyDescent="0.2">
      <c r="B68" s="40" t="s">
        <v>44</v>
      </c>
      <c r="C68" s="54" t="s">
        <v>45</v>
      </c>
      <c r="D68" s="41">
        <v>185330.2320640455</v>
      </c>
      <c r="E68" s="41">
        <v>185330.2320640455</v>
      </c>
      <c r="F68" s="41">
        <v>185331.23206404599</v>
      </c>
      <c r="G68" s="41">
        <v>273456.41423662897</v>
      </c>
      <c r="H68" s="41">
        <f>+'Reserva Presupuestal 19-24'!H28</f>
        <v>280994.09404417599</v>
      </c>
      <c r="I68" s="41">
        <f>+'Reserva Presupuestal 19-24'!I28</f>
        <v>344674.67200165801</v>
      </c>
    </row>
    <row r="69" spans="2:9" x14ac:dyDescent="0.2">
      <c r="B69" s="36" t="s">
        <v>46</v>
      </c>
      <c r="C69" s="53" t="s">
        <v>47</v>
      </c>
      <c r="D69" s="39">
        <f t="shared" ref="D69:I69" si="17">+D66/D67*100</f>
        <v>9.4273600276708667</v>
      </c>
      <c r="E69" s="39">
        <f t="shared" si="17"/>
        <v>6.0937577584179774</v>
      </c>
      <c r="F69" s="39">
        <f t="shared" si="17"/>
        <v>8.3256258403595282</v>
      </c>
      <c r="G69" s="39">
        <f t="shared" si="17"/>
        <v>6.3070222907686047</v>
      </c>
      <c r="H69" s="39">
        <f t="shared" si="17"/>
        <v>7.5781657973857177</v>
      </c>
      <c r="I69" s="39">
        <f t="shared" si="17"/>
        <v>5.954388030896693</v>
      </c>
    </row>
    <row r="70" spans="2:9" x14ac:dyDescent="0.2">
      <c r="B70" s="40" t="s">
        <v>48</v>
      </c>
      <c r="C70" s="54" t="s">
        <v>134</v>
      </c>
      <c r="D70" s="42">
        <f t="shared" ref="D70:I70" si="18">+D65/D68*100</f>
        <v>6.1779746249192744</v>
      </c>
      <c r="E70" s="42">
        <f t="shared" si="18"/>
        <v>8.2125255829329493</v>
      </c>
      <c r="F70" s="42">
        <f t="shared" si="18"/>
        <v>9.6039550125066651</v>
      </c>
      <c r="G70" s="42">
        <f t="shared" si="18"/>
        <v>6.0874801064669644</v>
      </c>
      <c r="H70" s="42">
        <f t="shared" si="18"/>
        <v>8.8499052766839821</v>
      </c>
      <c r="I70" s="42">
        <f t="shared" si="18"/>
        <v>7.2683443455061436</v>
      </c>
    </row>
    <row r="71" spans="2:9" x14ac:dyDescent="0.2">
      <c r="B71" s="36" t="s">
        <v>228</v>
      </c>
      <c r="C71" s="53" t="s">
        <v>181</v>
      </c>
      <c r="D71" s="39">
        <f>+D65/'Reserva Presupuestal 19-24'!D25*100</f>
        <v>97.784910410581631</v>
      </c>
      <c r="E71" s="39">
        <f>+E65/'Reserva Presupuestal 19-24'!E25*100</f>
        <v>98.355136380575757</v>
      </c>
      <c r="F71" s="39">
        <f>+F65/'Reserva Presupuestal 19-24'!F25*100</f>
        <v>98.874391992286021</v>
      </c>
      <c r="G71" s="39">
        <f>+G65/'Reserva Presupuestal 19-24'!G25*100</f>
        <v>96.778185946144319</v>
      </c>
      <c r="H71" s="39">
        <f>+H65/'Reserva Presupuestal 19-24'!H25*100</f>
        <v>97.133640914790291</v>
      </c>
      <c r="I71" s="39">
        <f>+I65/'Reserva Presupuestal 19-24'!I25*100</f>
        <v>74.291906225923327</v>
      </c>
    </row>
    <row r="72" spans="2:9" s="49" customFormat="1" x14ac:dyDescent="0.2">
      <c r="B72" s="29"/>
      <c r="C72" s="29"/>
      <c r="D72" s="48"/>
      <c r="E72" s="48"/>
      <c r="F72" s="48"/>
      <c r="G72" s="48"/>
      <c r="H72" s="48"/>
      <c r="I72" s="48"/>
    </row>
    <row r="73" spans="2:9" s="49" customFormat="1" x14ac:dyDescent="0.2">
      <c r="B73" s="29" t="str">
        <f>B33</f>
        <v>Fuente: Dirección General del Presupuesto Público Nacional - Subdirección de Análisis y Consolidación Presupuestal</v>
      </c>
      <c r="C73" s="29"/>
      <c r="D73" s="48"/>
      <c r="E73" s="48"/>
      <c r="F73" s="48"/>
      <c r="G73" s="48"/>
      <c r="H73" s="48"/>
    </row>
    <row r="74" spans="2:9" s="9" customFormat="1" x14ac:dyDescent="0.2">
      <c r="B74" s="10"/>
    </row>
    <row r="75" spans="2:9" s="9" customFormat="1" x14ac:dyDescent="0.2"/>
    <row r="76" spans="2:9" s="9" customFormat="1" x14ac:dyDescent="0.2"/>
    <row r="77" spans="2:9" s="9" customFormat="1" x14ac:dyDescent="0.2"/>
    <row r="78" spans="2:9" s="9" customFormat="1" x14ac:dyDescent="0.2"/>
    <row r="79" spans="2:9" s="20" customFormat="1" ht="12" thickBot="1" x14ac:dyDescent="0.25"/>
    <row r="80" spans="2:9" s="9" customFormat="1" x14ac:dyDescent="0.2"/>
    <row r="81" spans="2:9" s="9" customFormat="1" x14ac:dyDescent="0.2"/>
    <row r="82" spans="2:9" s="9" customFormat="1" x14ac:dyDescent="0.2"/>
    <row r="83" spans="2:9" ht="18" x14ac:dyDescent="0.2">
      <c r="B83" s="65" t="s">
        <v>184</v>
      </c>
      <c r="C83" s="65"/>
      <c r="D83" s="65"/>
      <c r="E83" s="65"/>
      <c r="F83" s="65"/>
      <c r="G83" s="65"/>
      <c r="H83" s="65"/>
      <c r="I83" s="65"/>
    </row>
    <row r="84" spans="2:9" ht="15.75" customHeight="1" x14ac:dyDescent="0.2">
      <c r="B84" s="64" t="s">
        <v>131</v>
      </c>
      <c r="C84" s="64"/>
      <c r="D84" s="64"/>
      <c r="E84" s="64"/>
      <c r="F84" s="64"/>
      <c r="G84" s="64"/>
      <c r="H84" s="64"/>
      <c r="I84" s="64"/>
    </row>
    <row r="85" spans="2:9" ht="22.5" customHeight="1" x14ac:dyDescent="0.2">
      <c r="B85" s="68"/>
      <c r="C85" s="66" t="s">
        <v>0</v>
      </c>
      <c r="D85" s="30" t="s">
        <v>151</v>
      </c>
      <c r="E85" s="30" t="s">
        <v>189</v>
      </c>
      <c r="F85" s="43" t="s">
        <v>207</v>
      </c>
      <c r="G85" s="43" t="s">
        <v>224</v>
      </c>
      <c r="H85" s="43" t="s">
        <v>234</v>
      </c>
      <c r="I85" s="43" t="s">
        <v>240</v>
      </c>
    </row>
    <row r="86" spans="2:9" ht="34.5" thickBot="1" x14ac:dyDescent="0.25">
      <c r="B86" s="69"/>
      <c r="C86" s="67"/>
      <c r="D86" s="55" t="s">
        <v>152</v>
      </c>
      <c r="E86" s="55" t="s">
        <v>188</v>
      </c>
      <c r="F86" s="56" t="s">
        <v>217</v>
      </c>
      <c r="G86" s="56" t="s">
        <v>230</v>
      </c>
      <c r="H86" s="56" t="s">
        <v>238</v>
      </c>
      <c r="I86" s="56" t="s">
        <v>244</v>
      </c>
    </row>
    <row r="87" spans="2:9" x14ac:dyDescent="0.2">
      <c r="B87" s="34" t="s">
        <v>25</v>
      </c>
      <c r="C87" s="51" t="s">
        <v>26</v>
      </c>
      <c r="D87" s="35">
        <f t="shared" ref="D87:I87" si="19">+SUM(D88:D94)</f>
        <v>361.78292270333003</v>
      </c>
      <c r="E87" s="35">
        <f t="shared" si="19"/>
        <v>364.66061148660998</v>
      </c>
      <c r="F87" s="35">
        <f t="shared" si="19"/>
        <v>279.53908888507999</v>
      </c>
      <c r="G87" s="35">
        <f t="shared" si="19"/>
        <v>333.58146800928995</v>
      </c>
      <c r="H87" s="35">
        <f t="shared" si="19"/>
        <v>329.14352515693997</v>
      </c>
      <c r="I87" s="35">
        <f t="shared" si="19"/>
        <v>406.20756165351997</v>
      </c>
    </row>
    <row r="88" spans="2:9" x14ac:dyDescent="0.2">
      <c r="B88" s="32"/>
      <c r="C88" s="52" t="s">
        <v>153</v>
      </c>
      <c r="D88" s="33">
        <v>9.0323466760799995</v>
      </c>
      <c r="E88" s="33">
        <v>7.4717107685500013</v>
      </c>
      <c r="F88" s="33">
        <v>30.89198675502999</v>
      </c>
      <c r="G88" s="33">
        <v>59.385427570210013</v>
      </c>
      <c r="H88" s="33">
        <v>79.620052059069991</v>
      </c>
      <c r="I88" s="33">
        <v>33.011394160110001</v>
      </c>
    </row>
    <row r="89" spans="2:9" x14ac:dyDescent="0.2">
      <c r="B89" s="32"/>
      <c r="C89" s="52" t="s">
        <v>209</v>
      </c>
      <c r="D89" s="33">
        <v>103.64847138215002</v>
      </c>
      <c r="E89" s="33">
        <v>106.67760025497999</v>
      </c>
      <c r="F89" s="33">
        <v>83.294741604599963</v>
      </c>
      <c r="G89" s="33">
        <v>83.550268949229974</v>
      </c>
      <c r="H89" s="33">
        <v>120.24148058569001</v>
      </c>
      <c r="I89" s="33">
        <v>198.97275567579999</v>
      </c>
    </row>
    <row r="90" spans="2:9" x14ac:dyDescent="0.2">
      <c r="B90" s="32"/>
      <c r="C90" s="52" t="s">
        <v>154</v>
      </c>
      <c r="D90" s="33">
        <v>62.803192885999998</v>
      </c>
      <c r="E90" s="33">
        <v>70.644050240670012</v>
      </c>
      <c r="F90" s="33">
        <v>58.205887343240008</v>
      </c>
      <c r="G90" s="33">
        <v>124.53746159707998</v>
      </c>
      <c r="H90" s="33">
        <v>98.301415287510011</v>
      </c>
      <c r="I90" s="33">
        <v>60.393448361409995</v>
      </c>
    </row>
    <row r="91" spans="2:9" x14ac:dyDescent="0.2">
      <c r="B91" s="32"/>
      <c r="C91" s="52" t="s">
        <v>155</v>
      </c>
      <c r="D91" s="33">
        <v>156.81748285589998</v>
      </c>
      <c r="E91" s="33">
        <v>175.92846242965001</v>
      </c>
      <c r="F91" s="33">
        <v>100.26539116066</v>
      </c>
      <c r="G91" s="33">
        <v>62.244972731559997</v>
      </c>
      <c r="H91" s="33">
        <v>28.671910433889998</v>
      </c>
      <c r="I91" s="33">
        <v>107.6569445057</v>
      </c>
    </row>
    <row r="92" spans="2:9" x14ac:dyDescent="0.2">
      <c r="B92" s="32"/>
      <c r="C92" s="52" t="s">
        <v>156</v>
      </c>
      <c r="D92" s="33">
        <v>4.0194657272800001</v>
      </c>
      <c r="E92" s="33">
        <v>3.172449286</v>
      </c>
      <c r="F92" s="33">
        <v>5.3632882740000003</v>
      </c>
      <c r="G92" s="33">
        <v>2.8671325292100001</v>
      </c>
      <c r="H92" s="33">
        <v>1.6602205729999999</v>
      </c>
      <c r="I92" s="33">
        <v>4.2205215002100003</v>
      </c>
    </row>
    <row r="93" spans="2:9" x14ac:dyDescent="0.2">
      <c r="B93" s="32"/>
      <c r="C93" s="52" t="s">
        <v>157</v>
      </c>
      <c r="D93" s="33">
        <v>8.2967581959999995E-2</v>
      </c>
      <c r="E93" s="33">
        <v>0.41828238264000001</v>
      </c>
      <c r="F93" s="33">
        <v>2.4020658E-2</v>
      </c>
      <c r="G93" s="33">
        <v>0.76126325100000003</v>
      </c>
      <c r="H93" s="33">
        <v>0.55182158592000008</v>
      </c>
      <c r="I93" s="33">
        <v>1.60503464029</v>
      </c>
    </row>
    <row r="94" spans="2:9" x14ac:dyDescent="0.2">
      <c r="B94" s="32"/>
      <c r="C94" s="52" t="s">
        <v>158</v>
      </c>
      <c r="D94" s="33">
        <v>25.378995593959999</v>
      </c>
      <c r="E94" s="33">
        <v>0.34805612412000003</v>
      </c>
      <c r="F94" s="33">
        <v>1.4937730895499999</v>
      </c>
      <c r="G94" s="33">
        <v>0.234941381</v>
      </c>
      <c r="H94" s="33">
        <v>9.6624631860000004E-2</v>
      </c>
      <c r="I94" s="33">
        <v>0.34746281000000001</v>
      </c>
    </row>
    <row r="95" spans="2:9" x14ac:dyDescent="0.2">
      <c r="B95" s="34" t="s">
        <v>31</v>
      </c>
      <c r="C95" s="51" t="s">
        <v>32</v>
      </c>
      <c r="D95" s="35">
        <f t="shared" ref="D95:I95" si="20">+SUM(D96,D100)</f>
        <v>10.824627177</v>
      </c>
      <c r="E95" s="35">
        <f t="shared" si="20"/>
        <v>0</v>
      </c>
      <c r="F95" s="35">
        <f t="shared" si="20"/>
        <v>0</v>
      </c>
      <c r="G95" s="35">
        <f t="shared" si="20"/>
        <v>0</v>
      </c>
      <c r="H95" s="35">
        <f t="shared" si="20"/>
        <v>0.31251543199999998</v>
      </c>
      <c r="I95" s="35">
        <f t="shared" si="20"/>
        <v>6.7364982280200003</v>
      </c>
    </row>
    <row r="96" spans="2:9" x14ac:dyDescent="0.2">
      <c r="B96" s="34"/>
      <c r="C96" s="51" t="s">
        <v>33</v>
      </c>
      <c r="D96" s="35">
        <f>+SUM(D97:D99)</f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</row>
    <row r="97" spans="2:9" x14ac:dyDescent="0.2">
      <c r="B97" s="31"/>
      <c r="C97" s="52" t="s">
        <v>159</v>
      </c>
      <c r="D97" s="33">
        <v>0</v>
      </c>
      <c r="E97" s="33">
        <v>0</v>
      </c>
      <c r="F97" s="33">
        <v>0</v>
      </c>
      <c r="G97" s="33">
        <v>0</v>
      </c>
      <c r="H97" s="33">
        <v>0</v>
      </c>
      <c r="I97" s="33">
        <v>0</v>
      </c>
    </row>
    <row r="98" spans="2:9" x14ac:dyDescent="0.2">
      <c r="B98" s="31"/>
      <c r="C98" s="52" t="s">
        <v>160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</row>
    <row r="99" spans="2:9" x14ac:dyDescent="0.2">
      <c r="B99" s="31"/>
      <c r="C99" s="52" t="s">
        <v>161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</row>
    <row r="100" spans="2:9" x14ac:dyDescent="0.2">
      <c r="B100" s="34"/>
      <c r="C100" s="51" t="s">
        <v>36</v>
      </c>
      <c r="D100" s="35">
        <f>+SUM(D101:D104)</f>
        <v>10.824627177</v>
      </c>
      <c r="E100" s="35">
        <f>+SUM(E101:E104)</f>
        <v>0</v>
      </c>
      <c r="F100" s="35">
        <v>0</v>
      </c>
      <c r="G100" s="35">
        <v>0</v>
      </c>
      <c r="H100" s="35">
        <f>SUM(H101:H104)</f>
        <v>0.31251543199999998</v>
      </c>
      <c r="I100" s="35">
        <f>SUM(I101:I104)</f>
        <v>6.7364982280200003</v>
      </c>
    </row>
    <row r="101" spans="2:9" x14ac:dyDescent="0.2">
      <c r="B101" s="31"/>
      <c r="C101" s="52" t="s">
        <v>159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</row>
    <row r="102" spans="2:9" x14ac:dyDescent="0.2">
      <c r="B102" s="31"/>
      <c r="C102" s="52" t="s">
        <v>160</v>
      </c>
      <c r="D102" s="33">
        <v>10.824627177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</row>
    <row r="103" spans="2:9" x14ac:dyDescent="0.2">
      <c r="B103" s="31"/>
      <c r="C103" s="52" t="s">
        <v>161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</row>
    <row r="104" spans="2:9" x14ac:dyDescent="0.2">
      <c r="B104" s="31"/>
      <c r="C104" s="52" t="s">
        <v>162</v>
      </c>
      <c r="D104" s="33">
        <v>0</v>
      </c>
      <c r="E104" s="33">
        <v>0</v>
      </c>
      <c r="F104" s="33">
        <v>0</v>
      </c>
      <c r="G104" s="33">
        <v>0</v>
      </c>
      <c r="H104" s="33">
        <v>0.31251543199999998</v>
      </c>
      <c r="I104" s="33">
        <v>6.7364982280200003</v>
      </c>
    </row>
    <row r="105" spans="2:9" x14ac:dyDescent="0.2">
      <c r="B105" s="34" t="s">
        <v>37</v>
      </c>
      <c r="C105" s="51" t="s">
        <v>210</v>
      </c>
      <c r="D105" s="35">
        <v>367.96777428814005</v>
      </c>
      <c r="E105" s="35">
        <v>832.21856939653992</v>
      </c>
      <c r="F105" s="35">
        <v>637.26537364602063</v>
      </c>
      <c r="G105" s="35">
        <v>580.33768872863982</v>
      </c>
      <c r="H105" s="35">
        <v>496.52203941414001</v>
      </c>
      <c r="I105" s="35">
        <v>621.45215323489003</v>
      </c>
    </row>
    <row r="106" spans="2:9" x14ac:dyDescent="0.2">
      <c r="B106" s="36" t="s">
        <v>38</v>
      </c>
      <c r="C106" s="53" t="s">
        <v>41</v>
      </c>
      <c r="D106" s="37">
        <f t="shared" ref="D106:H106" si="21">+D87+D105</f>
        <v>729.75069699147002</v>
      </c>
      <c r="E106" s="37">
        <f t="shared" si="21"/>
        <v>1196.87918088315</v>
      </c>
      <c r="F106" s="37">
        <f t="shared" si="21"/>
        <v>916.80446253110063</v>
      </c>
      <c r="G106" s="37">
        <f t="shared" si="21"/>
        <v>913.91915673792982</v>
      </c>
      <c r="H106" s="37">
        <f t="shared" si="21"/>
        <v>825.66556457108004</v>
      </c>
      <c r="I106" s="37">
        <f>+I87+I105</f>
        <v>1027.65971488841</v>
      </c>
    </row>
    <row r="107" spans="2:9" x14ac:dyDescent="0.2">
      <c r="B107" s="40" t="s">
        <v>40</v>
      </c>
      <c r="C107" s="54" t="s">
        <v>39</v>
      </c>
      <c r="D107" s="41">
        <f t="shared" ref="D107:I107" si="22">+D87+D95+D105</f>
        <v>740.57532416847016</v>
      </c>
      <c r="E107" s="41">
        <f t="shared" si="22"/>
        <v>1196.87918088315</v>
      </c>
      <c r="F107" s="41">
        <f t="shared" si="22"/>
        <v>916.80446253110063</v>
      </c>
      <c r="G107" s="41">
        <f t="shared" si="22"/>
        <v>913.91915673792982</v>
      </c>
      <c r="H107" s="41">
        <f t="shared" si="22"/>
        <v>825.97808000307998</v>
      </c>
      <c r="I107" s="41">
        <f t="shared" si="22"/>
        <v>1034.3962131164301</v>
      </c>
    </row>
    <row r="108" spans="2:9" x14ac:dyDescent="0.2">
      <c r="B108" s="36" t="s">
        <v>42</v>
      </c>
      <c r="C108" s="53" t="s">
        <v>43</v>
      </c>
      <c r="D108" s="37">
        <v>233260.2202794895</v>
      </c>
      <c r="E108" s="37">
        <f>+E67</f>
        <v>250411.22344978841</v>
      </c>
      <c r="F108" s="37">
        <f>+F67</f>
        <v>309220.42963039398</v>
      </c>
      <c r="G108" s="37">
        <v>343976.12964914099</v>
      </c>
      <c r="H108" s="37">
        <f>+'Cuentas por Pagar 19-24'!H27</f>
        <v>352658.673641845</v>
      </c>
      <c r="I108" s="37">
        <f>+'Cuentas por Pagar 19-24'!I27</f>
        <v>423172.67093595403</v>
      </c>
    </row>
    <row r="109" spans="2:9" x14ac:dyDescent="0.2">
      <c r="B109" s="40" t="s">
        <v>44</v>
      </c>
      <c r="C109" s="54" t="s">
        <v>45</v>
      </c>
      <c r="D109" s="41">
        <v>185330.2320640455</v>
      </c>
      <c r="E109" s="41">
        <f>+E68</f>
        <v>185330.2320640455</v>
      </c>
      <c r="F109" s="41">
        <f>+F68</f>
        <v>185331.23206404599</v>
      </c>
      <c r="G109" s="41">
        <v>273456.41423662897</v>
      </c>
      <c r="H109" s="41">
        <f>+'Cuentas por Pagar 19-24'!H28</f>
        <v>280994.09404417599</v>
      </c>
      <c r="I109" s="41">
        <f>+'Cuentas por Pagar 19-24'!I28</f>
        <v>344674.67200165801</v>
      </c>
    </row>
    <row r="110" spans="2:9" x14ac:dyDescent="0.2">
      <c r="B110" s="36" t="s">
        <v>46</v>
      </c>
      <c r="C110" s="53" t="s">
        <v>47</v>
      </c>
      <c r="D110" s="39">
        <f t="shared" ref="D110:I110" si="23">+D107/D108*100</f>
        <v>0.31748890714461386</v>
      </c>
      <c r="E110" s="39">
        <f t="shared" si="23"/>
        <v>0.47796546991558631</v>
      </c>
      <c r="F110" s="39">
        <f t="shared" si="23"/>
        <v>0.2964889686062922</v>
      </c>
      <c r="G110" s="39">
        <f t="shared" si="23"/>
        <v>0.26569261002795058</v>
      </c>
      <c r="H110" s="39">
        <f t="shared" si="23"/>
        <v>0.23421459380917742</v>
      </c>
      <c r="I110" s="39">
        <f t="shared" si="23"/>
        <v>0.24443833077136096</v>
      </c>
    </row>
    <row r="111" spans="2:9" x14ac:dyDescent="0.2">
      <c r="B111" s="40" t="s">
        <v>48</v>
      </c>
      <c r="C111" s="54" t="s">
        <v>134</v>
      </c>
      <c r="D111" s="42">
        <f t="shared" ref="D111:I111" si="24">+D106/D109*100</f>
        <v>0.3937569649938637</v>
      </c>
      <c r="E111" s="42">
        <f t="shared" si="24"/>
        <v>0.64580892580414961</v>
      </c>
      <c r="F111" s="42">
        <f t="shared" si="24"/>
        <v>0.4946842754567537</v>
      </c>
      <c r="G111" s="42">
        <f t="shared" si="24"/>
        <v>0.33421017359903349</v>
      </c>
      <c r="H111" s="42">
        <f t="shared" si="24"/>
        <v>0.2938373375353841</v>
      </c>
      <c r="I111" s="42">
        <f t="shared" si="24"/>
        <v>0.29815353385857912</v>
      </c>
    </row>
    <row r="112" spans="2:9" x14ac:dyDescent="0.2">
      <c r="B112" s="36" t="s">
        <v>228</v>
      </c>
      <c r="C112" s="53" t="s">
        <v>183</v>
      </c>
      <c r="D112" s="39">
        <f>+D106/'Cuentas por Pagar 19-24'!D25*100</f>
        <v>99.390609392363331</v>
      </c>
      <c r="E112" s="39">
        <f>+E106/'Cuentas por Pagar 19-24'!E25*100</f>
        <v>99.86564780061785</v>
      </c>
      <c r="F112" s="39">
        <f>+F106/'Cuentas por Pagar 19-24'!F25*100</f>
        <v>99.994654603216674</v>
      </c>
      <c r="G112" s="39">
        <f>+G106/'Cuentas por Pagar 19-24'!G25*100</f>
        <v>99.979318530087923</v>
      </c>
      <c r="H112" s="39">
        <f>+H106/'Cuentas por Pagar 19-24'!H25*100</f>
        <v>99.929829804927209</v>
      </c>
      <c r="I112" s="39">
        <f>+I106/'Cuentas por Pagar 19-24'!I25*100</f>
        <v>99.781048740624783</v>
      </c>
    </row>
    <row r="113" spans="2:9" s="49" customFormat="1" x14ac:dyDescent="0.2">
      <c r="B113" s="29"/>
      <c r="C113" s="29"/>
      <c r="D113" s="48"/>
      <c r="E113" s="48"/>
      <c r="F113" s="48"/>
      <c r="G113" s="48"/>
      <c r="H113" s="48"/>
      <c r="I113" s="48"/>
    </row>
    <row r="114" spans="2:9" s="49" customFormat="1" x14ac:dyDescent="0.2">
      <c r="B114" s="29" t="str">
        <f>B73</f>
        <v>Fuente: Dirección General del Presupuesto Público Nacional - Subdirección de Análisis y Consolidación Presupuestal</v>
      </c>
      <c r="C114" s="29"/>
      <c r="D114" s="48"/>
      <c r="E114" s="48"/>
      <c r="F114" s="48"/>
      <c r="G114" s="48"/>
      <c r="H114" s="48"/>
    </row>
    <row r="115" spans="2:9" x14ac:dyDescent="0.2">
      <c r="B115" s="10"/>
    </row>
    <row r="116" spans="2:9" x14ac:dyDescent="0.2">
      <c r="H116" s="14">
        <f>H107+H66-H26</f>
        <v>0</v>
      </c>
      <c r="I116" s="14">
        <f>I107+I66-I26</f>
        <v>0</v>
      </c>
    </row>
    <row r="123" spans="2:9" hidden="1" x14ac:dyDescent="0.2"/>
    <row r="124" spans="2:9" hidden="1" x14ac:dyDescent="0.2"/>
    <row r="125" spans="2:9" hidden="1" x14ac:dyDescent="0.2">
      <c r="D125" s="11">
        <v>2190.4798815079512</v>
      </c>
      <c r="E125" s="11"/>
      <c r="F125" s="11"/>
    </row>
    <row r="126" spans="2:9" hidden="1" x14ac:dyDescent="0.2">
      <c r="D126" s="11">
        <v>-108.50277264884005</v>
      </c>
      <c r="E126" s="11"/>
      <c r="F126" s="11"/>
    </row>
    <row r="127" spans="2:9" hidden="1" x14ac:dyDescent="0.2">
      <c r="D127" s="11">
        <v>658.86183049796034</v>
      </c>
      <c r="E127" s="11"/>
      <c r="F127" s="11"/>
    </row>
    <row r="128" spans="2:9" hidden="1" x14ac:dyDescent="0.2">
      <c r="D128" s="11">
        <v>1382.23733889651</v>
      </c>
      <c r="E128" s="11"/>
      <c r="F128" s="11"/>
    </row>
    <row r="129" spans="4:6" hidden="1" x14ac:dyDescent="0.2">
      <c r="D129" s="11">
        <v>172.30636848058001</v>
      </c>
      <c r="E129" s="11"/>
      <c r="F129" s="11"/>
    </row>
    <row r="130" spans="4:6" hidden="1" x14ac:dyDescent="0.2">
      <c r="D130" s="11">
        <v>10203.90933940435</v>
      </c>
      <c r="E130" s="11"/>
      <c r="F130" s="11"/>
    </row>
    <row r="131" spans="4:6" hidden="1" x14ac:dyDescent="0.2">
      <c r="D131" s="11">
        <v>1414.9018215798901</v>
      </c>
      <c r="E131" s="11"/>
      <c r="F131" s="11"/>
    </row>
    <row r="132" spans="4:6" hidden="1" x14ac:dyDescent="0.2">
      <c r="D132" s="11">
        <v>39.66153190360999</v>
      </c>
      <c r="E132" s="11"/>
      <c r="F132" s="11"/>
    </row>
    <row r="133" spans="4:6" hidden="1" x14ac:dyDescent="0.2">
      <c r="D133" s="11">
        <v>1374.5553528371302</v>
      </c>
      <c r="E133" s="11"/>
      <c r="F133" s="11"/>
    </row>
    <row r="134" spans="4:6" hidden="1" x14ac:dyDescent="0.2">
      <c r="D134" s="11">
        <v>8789.0075178244588</v>
      </c>
      <c r="E134" s="11"/>
      <c r="F134" s="11"/>
    </row>
    <row r="135" spans="4:6" hidden="1" x14ac:dyDescent="0.2">
      <c r="D135" s="11">
        <v>7389.7969436952299</v>
      </c>
      <c r="E135" s="11"/>
      <c r="F135" s="11"/>
    </row>
    <row r="136" spans="4:6" hidden="1" x14ac:dyDescent="0.2">
      <c r="D136" s="11">
        <v>1398.0002550632298</v>
      </c>
      <c r="E136" s="11"/>
      <c r="F136" s="11"/>
    </row>
    <row r="137" spans="4:6" hidden="1" x14ac:dyDescent="0.2">
      <c r="D137" s="11">
        <v>3833.3191140487975</v>
      </c>
      <c r="E137" s="11"/>
      <c r="F137" s="11"/>
    </row>
    <row r="138" spans="4:6" hidden="1" x14ac:dyDescent="0.2">
      <c r="D138" s="11">
        <v>6023.7989955567482</v>
      </c>
      <c r="E138" s="11"/>
      <c r="F138" s="11"/>
    </row>
    <row r="139" spans="4:6" hidden="1" x14ac:dyDescent="0.2">
      <c r="D139" s="11">
        <v>16227.7083349611</v>
      </c>
      <c r="E139" s="11"/>
      <c r="F139" s="11"/>
    </row>
    <row r="140" spans="4:6" hidden="1" x14ac:dyDescent="0.2">
      <c r="D140" s="11">
        <v>182665.81222326055</v>
      </c>
      <c r="E140" s="11"/>
      <c r="F140" s="11"/>
    </row>
    <row r="141" spans="4:6" hidden="1" x14ac:dyDescent="0.2">
      <c r="D141" s="11">
        <v>151282.88640678156</v>
      </c>
      <c r="E141" s="11"/>
      <c r="F141" s="11"/>
    </row>
    <row r="142" spans="4:6" hidden="1" x14ac:dyDescent="0.2">
      <c r="D142" s="11">
        <v>-0.52911258485197621</v>
      </c>
      <c r="E142" s="11"/>
      <c r="F142" s="11"/>
    </row>
    <row r="143" spans="4:6" hidden="1" x14ac:dyDescent="0.2">
      <c r="D143" s="11">
        <v>-7.5596539254651338</v>
      </c>
      <c r="E143" s="11"/>
      <c r="F143" s="11"/>
    </row>
    <row r="144" spans="4:6" hidden="1" x14ac:dyDescent="0.2">
      <c r="D144" s="11"/>
      <c r="E144" s="11"/>
      <c r="F144" s="11"/>
    </row>
    <row r="145" spans="4:6" hidden="1" x14ac:dyDescent="0.2">
      <c r="D145" s="11"/>
      <c r="E145" s="11"/>
      <c r="F145" s="11"/>
    </row>
    <row r="146" spans="4:6" hidden="1" x14ac:dyDescent="0.2">
      <c r="D146" s="11"/>
      <c r="E146" s="11"/>
      <c r="F146" s="11"/>
    </row>
    <row r="147" spans="4:6" hidden="1" x14ac:dyDescent="0.2"/>
    <row r="148" spans="4:6" hidden="1" x14ac:dyDescent="0.2"/>
    <row r="149" spans="4:6" hidden="1" x14ac:dyDescent="0.2">
      <c r="D149" s="11">
        <v>1974.0515630573091</v>
      </c>
      <c r="E149" s="11"/>
      <c r="F149" s="11"/>
    </row>
    <row r="150" spans="4:6" hidden="1" x14ac:dyDescent="0.2">
      <c r="D150" s="11">
        <v>-114.46867314807002</v>
      </c>
      <c r="E150" s="11"/>
      <c r="F150" s="11"/>
    </row>
    <row r="151" spans="4:6" hidden="1" x14ac:dyDescent="0.2">
      <c r="D151" s="11">
        <v>573.75245044362021</v>
      </c>
      <c r="E151" s="11"/>
      <c r="F151" s="11"/>
    </row>
    <row r="152" spans="4:6" hidden="1" x14ac:dyDescent="0.2">
      <c r="D152" s="11">
        <v>1350.72898203674</v>
      </c>
      <c r="E152" s="11"/>
      <c r="F152" s="11"/>
    </row>
    <row r="153" spans="4:6" hidden="1" x14ac:dyDescent="0.2">
      <c r="D153" s="11">
        <v>107.93211634648</v>
      </c>
      <c r="E153" s="11"/>
      <c r="F153" s="11"/>
    </row>
    <row r="154" spans="4:6" hidden="1" x14ac:dyDescent="0.2">
      <c r="D154" s="11">
        <v>10301.674451381601</v>
      </c>
      <c r="E154" s="11"/>
      <c r="F154" s="11"/>
    </row>
    <row r="155" spans="4:6" hidden="1" x14ac:dyDescent="0.2">
      <c r="D155" s="11">
        <v>1453.73398076131</v>
      </c>
      <c r="E155" s="11"/>
      <c r="F155" s="11"/>
    </row>
    <row r="156" spans="4:6" hidden="1" x14ac:dyDescent="0.2">
      <c r="D156" s="11">
        <v>62.465391240369989</v>
      </c>
      <c r="E156" s="11"/>
      <c r="F156" s="11"/>
    </row>
    <row r="157" spans="4:6" hidden="1" x14ac:dyDescent="0.2">
      <c r="D157" s="11">
        <v>1390.58365268179</v>
      </c>
      <c r="E157" s="11"/>
      <c r="F157" s="11"/>
    </row>
    <row r="158" spans="4:6" hidden="1" x14ac:dyDescent="0.2">
      <c r="D158" s="11">
        <v>8847.9404706202913</v>
      </c>
      <c r="E158" s="11"/>
      <c r="F158" s="11"/>
    </row>
    <row r="159" spans="4:6" hidden="1" x14ac:dyDescent="0.2">
      <c r="D159" s="11">
        <v>7477.6605013620001</v>
      </c>
      <c r="E159" s="11"/>
      <c r="F159" s="11"/>
    </row>
    <row r="160" spans="4:6" hidden="1" x14ac:dyDescent="0.2">
      <c r="D160" s="11">
        <v>1369.0696501922901</v>
      </c>
      <c r="E160" s="11"/>
      <c r="F160" s="11"/>
    </row>
    <row r="161" spans="4:6" hidden="1" x14ac:dyDescent="0.2">
      <c r="D161" s="11">
        <v>4286.1964631376686</v>
      </c>
      <c r="E161" s="11"/>
      <c r="F161" s="11"/>
    </row>
    <row r="162" spans="4:6" hidden="1" x14ac:dyDescent="0.2">
      <c r="D162" s="11">
        <v>6260.2480261949777</v>
      </c>
      <c r="E162" s="11"/>
      <c r="F162" s="11"/>
    </row>
    <row r="163" spans="4:6" hidden="1" x14ac:dyDescent="0.2">
      <c r="D163" s="11">
        <v>16561.92247757658</v>
      </c>
      <c r="E163" s="11"/>
      <c r="F163" s="11"/>
    </row>
    <row r="164" spans="4:6" hidden="1" x14ac:dyDescent="0.2">
      <c r="D164" s="11">
        <v>186845.84231050051</v>
      </c>
      <c r="E164" s="11"/>
      <c r="F164" s="11"/>
    </row>
    <row r="165" spans="4:6" hidden="1" x14ac:dyDescent="0.2">
      <c r="D165" s="11">
        <v>155423.7119108405</v>
      </c>
      <c r="E165" s="11"/>
      <c r="F165" s="11"/>
    </row>
    <row r="166" spans="4:6" hidden="1" x14ac:dyDescent="0.2">
      <c r="D166" s="11">
        <v>-0.3780543329455579</v>
      </c>
      <c r="E166" s="11"/>
      <c r="F166" s="11"/>
    </row>
    <row r="167" spans="4:6" hidden="1" x14ac:dyDescent="0.2">
      <c r="D167" s="11">
        <v>-8.1586569433331917</v>
      </c>
      <c r="E167" s="11"/>
      <c r="F167" s="11"/>
    </row>
    <row r="168" spans="4:6" hidden="1" x14ac:dyDescent="0.2">
      <c r="D168" s="11"/>
      <c r="E168" s="11"/>
      <c r="F168" s="11"/>
    </row>
    <row r="169" spans="4:6" hidden="1" x14ac:dyDescent="0.2">
      <c r="D169" s="11"/>
      <c r="E169" s="11"/>
      <c r="F169" s="11"/>
    </row>
    <row r="170" spans="4:6" hidden="1" x14ac:dyDescent="0.2"/>
    <row r="171" spans="4:6" hidden="1" x14ac:dyDescent="0.2"/>
    <row r="172" spans="4:6" hidden="1" x14ac:dyDescent="0.2"/>
    <row r="173" spans="4:6" hidden="1" x14ac:dyDescent="0.2">
      <c r="D173" s="11">
        <v>216.42831845064006</v>
      </c>
      <c r="E173" s="11"/>
      <c r="F173" s="11"/>
    </row>
    <row r="174" spans="4:6" hidden="1" x14ac:dyDescent="0.2">
      <c r="D174" s="11">
        <v>5.9659004992300009</v>
      </c>
      <c r="E174" s="11"/>
      <c r="F174" s="11"/>
    </row>
    <row r="175" spans="4:6" hidden="1" x14ac:dyDescent="0.2">
      <c r="D175" s="11">
        <v>85.109380054340022</v>
      </c>
      <c r="E175" s="11"/>
      <c r="F175" s="11"/>
    </row>
    <row r="176" spans="4:6" hidden="1" x14ac:dyDescent="0.2">
      <c r="D176" s="11">
        <v>31.508356859769993</v>
      </c>
      <c r="E176" s="11"/>
      <c r="F176" s="11"/>
    </row>
    <row r="177" spans="4:6" hidden="1" x14ac:dyDescent="0.2">
      <c r="D177" s="11">
        <v>64.37425213409999</v>
      </c>
      <c r="E177" s="11"/>
      <c r="F177" s="11"/>
    </row>
    <row r="178" spans="4:6" hidden="1" x14ac:dyDescent="0.2">
      <c r="D178" s="11">
        <v>10.785154101690001</v>
      </c>
      <c r="E178" s="11"/>
      <c r="F178" s="11"/>
    </row>
    <row r="179" spans="4:6" hidden="1" x14ac:dyDescent="0.2">
      <c r="D179" s="11">
        <v>0</v>
      </c>
      <c r="E179" s="11"/>
      <c r="F179" s="11"/>
    </row>
    <row r="180" spans="4:6" hidden="1" x14ac:dyDescent="0.2">
      <c r="D180" s="11">
        <v>0</v>
      </c>
      <c r="E180" s="11"/>
      <c r="F180" s="11"/>
    </row>
    <row r="181" spans="4:6" hidden="1" x14ac:dyDescent="0.2">
      <c r="D181" s="11">
        <v>0</v>
      </c>
      <c r="E181" s="11"/>
      <c r="F181" s="11"/>
    </row>
    <row r="182" spans="4:6" hidden="1" x14ac:dyDescent="0.2">
      <c r="D182" s="11">
        <v>10.785154101690001</v>
      </c>
      <c r="E182" s="11"/>
      <c r="F182" s="11"/>
    </row>
    <row r="183" spans="4:6" hidden="1" x14ac:dyDescent="0.2">
      <c r="D183" s="11">
        <v>-3.060825952E-2</v>
      </c>
      <c r="E183" s="11"/>
      <c r="F183" s="11"/>
    </row>
    <row r="184" spans="4:6" hidden="1" x14ac:dyDescent="0.2">
      <c r="D184" s="11">
        <v>10.81576236121</v>
      </c>
      <c r="E184" s="11"/>
      <c r="F184" s="11"/>
    </row>
    <row r="185" spans="4:6" hidden="1" x14ac:dyDescent="0.2">
      <c r="D185" s="11">
        <v>115.76082621774012</v>
      </c>
      <c r="E185" s="11"/>
      <c r="F185" s="11"/>
    </row>
    <row r="186" spans="4:6" hidden="1" x14ac:dyDescent="0.2">
      <c r="D186" s="11">
        <v>332.1891446683801</v>
      </c>
      <c r="E186" s="11"/>
      <c r="F186" s="11"/>
    </row>
    <row r="187" spans="4:6" hidden="1" x14ac:dyDescent="0.2">
      <c r="D187" s="11">
        <v>342.97429877007028</v>
      </c>
      <c r="E187" s="11"/>
      <c r="F187" s="11"/>
    </row>
    <row r="188" spans="4:6" hidden="1" x14ac:dyDescent="0.2">
      <c r="D188" s="11">
        <v>229080.19019224955</v>
      </c>
      <c r="E188" s="11"/>
      <c r="F188" s="11"/>
    </row>
    <row r="189" spans="4:6" hidden="1" x14ac:dyDescent="0.2">
      <c r="D189" s="11">
        <v>181189.40655998656</v>
      </c>
      <c r="E189" s="11"/>
      <c r="F189" s="11"/>
    </row>
    <row r="190" spans="4:6" hidden="1" x14ac:dyDescent="0.2">
      <c r="D190" s="11">
        <v>-9.1288216786963066</v>
      </c>
      <c r="E190" s="11"/>
      <c r="F190" s="11"/>
    </row>
    <row r="191" spans="4:6" hidden="1" x14ac:dyDescent="0.2">
      <c r="D191" s="11">
        <v>-9.1413345747637926</v>
      </c>
      <c r="E191" s="11"/>
      <c r="F191" s="11"/>
    </row>
    <row r="192" spans="4:6" hidden="1" x14ac:dyDescent="0.2">
      <c r="D192" s="11"/>
      <c r="E192" s="11"/>
      <c r="F192" s="11"/>
    </row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</sheetData>
  <mergeCells count="12">
    <mergeCell ref="B2:I2"/>
    <mergeCell ref="B3:I3"/>
    <mergeCell ref="B42:I42"/>
    <mergeCell ref="B43:I43"/>
    <mergeCell ref="B83:I83"/>
    <mergeCell ref="B85:B86"/>
    <mergeCell ref="C85:C86"/>
    <mergeCell ref="B4:B5"/>
    <mergeCell ref="C4:C5"/>
    <mergeCell ref="B44:B45"/>
    <mergeCell ref="C44:C45"/>
    <mergeCell ref="B84:I84"/>
  </mergeCells>
  <pageMargins left="0.7" right="0.7" top="0.75" bottom="0.75" header="0.3" footer="0.3"/>
  <pageSetup orientation="portrait" r:id="rId1"/>
  <ignoredErrors>
    <ignoredError sqref="D54:G59 D100:I100 H19:I19 H59:I59" formulaRange="1"/>
    <ignoredError sqref="D13:G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B2:U85"/>
  <sheetViews>
    <sheetView showGridLines="0" topLeftCell="D1" zoomScaleNormal="100" workbookViewId="0"/>
  </sheetViews>
  <sheetFormatPr baseColWidth="10" defaultColWidth="11.42578125" defaultRowHeight="11.25" x14ac:dyDescent="0.2"/>
  <cols>
    <col min="1" max="2" width="2.7109375" style="1" customWidth="1"/>
    <col min="3" max="3" width="36.7109375" style="1" customWidth="1"/>
    <col min="4" max="21" width="14.7109375" style="1" customWidth="1"/>
    <col min="22" max="16384" width="11.42578125" style="1"/>
  </cols>
  <sheetData>
    <row r="2" spans="2:21" ht="15" customHeight="1" x14ac:dyDescent="0.2">
      <c r="B2" s="65" t="s">
        <v>196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21" x14ac:dyDescent="0.2">
      <c r="B3" s="64" t="s">
        <v>131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22.5" customHeight="1" x14ac:dyDescent="0.2">
      <c r="B4" s="68"/>
      <c r="C4" s="66" t="s">
        <v>0</v>
      </c>
      <c r="D4" s="30" t="s">
        <v>98</v>
      </c>
      <c r="E4" s="30" t="s">
        <v>99</v>
      </c>
      <c r="F4" s="30" t="s">
        <v>100</v>
      </c>
      <c r="G4" s="30" t="s">
        <v>101</v>
      </c>
      <c r="H4" s="30" t="s">
        <v>102</v>
      </c>
      <c r="I4" s="30" t="s">
        <v>103</v>
      </c>
      <c r="J4" s="30" t="s">
        <v>104</v>
      </c>
      <c r="K4" s="30" t="s">
        <v>105</v>
      </c>
      <c r="L4" s="30" t="s">
        <v>106</v>
      </c>
      <c r="M4" s="30" t="s">
        <v>107</v>
      </c>
      <c r="N4" s="30" t="s">
        <v>108</v>
      </c>
      <c r="O4" s="30" t="s">
        <v>109</v>
      </c>
      <c r="P4" s="30" t="s">
        <v>110</v>
      </c>
      <c r="Q4" s="30" t="s">
        <v>115</v>
      </c>
      <c r="R4" s="30" t="s">
        <v>122</v>
      </c>
      <c r="S4" s="30" t="s">
        <v>127</v>
      </c>
      <c r="T4" s="30" t="s">
        <v>140</v>
      </c>
      <c r="U4" s="30" t="s">
        <v>145</v>
      </c>
    </row>
    <row r="5" spans="2:21" ht="23.25" thickBot="1" x14ac:dyDescent="0.25">
      <c r="B5" s="69"/>
      <c r="C5" s="67"/>
      <c r="D5" s="55" t="s">
        <v>85</v>
      </c>
      <c r="E5" s="55" t="s">
        <v>86</v>
      </c>
      <c r="F5" s="55" t="s">
        <v>87</v>
      </c>
      <c r="G5" s="55" t="s">
        <v>88</v>
      </c>
      <c r="H5" s="55" t="s">
        <v>89</v>
      </c>
      <c r="I5" s="55" t="s">
        <v>90</v>
      </c>
      <c r="J5" s="55" t="s">
        <v>91</v>
      </c>
      <c r="K5" s="55" t="s">
        <v>92</v>
      </c>
      <c r="L5" s="55" t="s">
        <v>93</v>
      </c>
      <c r="M5" s="55" t="s">
        <v>94</v>
      </c>
      <c r="N5" s="55" t="s">
        <v>95</v>
      </c>
      <c r="O5" s="55" t="s">
        <v>96</v>
      </c>
      <c r="P5" s="55" t="s">
        <v>97</v>
      </c>
      <c r="Q5" s="55" t="s">
        <v>114</v>
      </c>
      <c r="R5" s="55" t="s">
        <v>123</v>
      </c>
      <c r="S5" s="55" t="s">
        <v>128</v>
      </c>
      <c r="T5" s="55" t="s">
        <v>141</v>
      </c>
      <c r="U5" s="55" t="s">
        <v>146</v>
      </c>
    </row>
    <row r="6" spans="2:21" x14ac:dyDescent="0.2">
      <c r="B6" s="34" t="s">
        <v>25</v>
      </c>
      <c r="C6" s="51" t="s">
        <v>26</v>
      </c>
      <c r="D6" s="35">
        <v>436.01200451589006</v>
      </c>
      <c r="E6" s="35">
        <v>662.65098975664012</v>
      </c>
      <c r="F6" s="35">
        <v>1400.4861539341202</v>
      </c>
      <c r="G6" s="35">
        <v>1650.3218149326801</v>
      </c>
      <c r="H6" s="35">
        <v>2474.03154145902</v>
      </c>
      <c r="I6" s="35">
        <v>1879.6858172961399</v>
      </c>
      <c r="J6" s="35">
        <v>1754.84571860764</v>
      </c>
      <c r="K6" s="35">
        <v>222.77160245840005</v>
      </c>
      <c r="L6" s="35">
        <v>945.94892845540005</v>
      </c>
      <c r="M6" s="35">
        <v>981.23078742974985</v>
      </c>
      <c r="N6" s="35">
        <v>685.9537542736731</v>
      </c>
      <c r="O6" s="35">
        <v>519.66796093463756</v>
      </c>
      <c r="P6" s="35">
        <v>903.05907724125143</v>
      </c>
      <c r="Q6" s="35">
        <v>307.5111647963177</v>
      </c>
      <c r="R6" s="35">
        <v>492.67678110010883</v>
      </c>
      <c r="S6" s="35">
        <v>3490.4403611333173</v>
      </c>
      <c r="T6" s="35">
        <v>4869.942333413519</v>
      </c>
      <c r="U6" s="35">
        <v>4278.48228936123</v>
      </c>
    </row>
    <row r="7" spans="2:21" x14ac:dyDescent="0.2">
      <c r="B7" s="32"/>
      <c r="C7" s="52" t="s">
        <v>27</v>
      </c>
      <c r="D7" s="33">
        <v>3.0973245231900002</v>
      </c>
      <c r="E7" s="33">
        <v>37.900724188120002</v>
      </c>
      <c r="F7" s="33">
        <v>27.686665036619999</v>
      </c>
      <c r="G7" s="33">
        <v>22.948711481449998</v>
      </c>
      <c r="H7" s="33">
        <v>193.22634425382003</v>
      </c>
      <c r="I7" s="33">
        <v>41.772651604230006</v>
      </c>
      <c r="J7" s="33">
        <v>34.784931426140005</v>
      </c>
      <c r="K7" s="33">
        <v>13.620547200690002</v>
      </c>
      <c r="L7" s="33">
        <v>10.64277903264</v>
      </c>
      <c r="M7" s="33">
        <v>18.753087121540002</v>
      </c>
      <c r="N7" s="33">
        <v>14.713359666630001</v>
      </c>
      <c r="O7" s="33">
        <v>23.585468414139999</v>
      </c>
      <c r="P7" s="33">
        <v>29.843969184720002</v>
      </c>
      <c r="Q7" s="33">
        <v>16.737365911129999</v>
      </c>
      <c r="R7" s="33">
        <v>18.766776229529999</v>
      </c>
      <c r="S7" s="33">
        <v>13.396527129520001</v>
      </c>
      <c r="T7" s="33">
        <v>29.630437995739989</v>
      </c>
      <c r="U7" s="33">
        <v>29.757219365699999</v>
      </c>
    </row>
    <row r="8" spans="2:21" x14ac:dyDescent="0.2">
      <c r="B8" s="32"/>
      <c r="C8" s="52" t="s">
        <v>28</v>
      </c>
      <c r="D8" s="33">
        <v>77.777149025190013</v>
      </c>
      <c r="E8" s="33">
        <v>253.66928845625003</v>
      </c>
      <c r="F8" s="33">
        <v>418.17408773957004</v>
      </c>
      <c r="G8" s="33">
        <v>470.26663897285999</v>
      </c>
      <c r="H8" s="33">
        <v>686.49118019128014</v>
      </c>
      <c r="I8" s="33">
        <v>751.01567610256984</v>
      </c>
      <c r="J8" s="33">
        <v>669.71020718221996</v>
      </c>
      <c r="K8" s="33">
        <v>135.49259886931006</v>
      </c>
      <c r="L8" s="33">
        <v>163.12394600602005</v>
      </c>
      <c r="M8" s="33">
        <v>260.81728922417</v>
      </c>
      <c r="N8" s="33">
        <v>226.7136335211832</v>
      </c>
      <c r="O8" s="33">
        <v>302.30344459698762</v>
      </c>
      <c r="P8" s="33">
        <v>254.94057794837141</v>
      </c>
      <c r="Q8" s="33">
        <v>227.1819539893377</v>
      </c>
      <c r="R8" s="33">
        <v>275.1218242389088</v>
      </c>
      <c r="S8" s="33">
        <v>254.52004478302703</v>
      </c>
      <c r="T8" s="33">
        <v>274.60490197720998</v>
      </c>
      <c r="U8" s="33">
        <v>240.20293366612</v>
      </c>
    </row>
    <row r="9" spans="2:21" x14ac:dyDescent="0.2">
      <c r="B9" s="32"/>
      <c r="C9" s="52" t="s">
        <v>29</v>
      </c>
      <c r="D9" s="33">
        <v>330.51773340163004</v>
      </c>
      <c r="E9" s="33">
        <v>292.84742523669001</v>
      </c>
      <c r="F9" s="33">
        <v>903.30060164816018</v>
      </c>
      <c r="G9" s="33">
        <v>1074.1129072414201</v>
      </c>
      <c r="H9" s="33">
        <v>1511.7647028711199</v>
      </c>
      <c r="I9" s="33">
        <v>953.96217881808013</v>
      </c>
      <c r="J9" s="33">
        <v>836.00595287430008</v>
      </c>
      <c r="K9" s="33">
        <v>59.155851485589999</v>
      </c>
      <c r="L9" s="33">
        <v>747.14640410343998</v>
      </c>
      <c r="M9" s="33">
        <v>646.16187388178992</v>
      </c>
      <c r="N9" s="33">
        <v>353.77387253737999</v>
      </c>
      <c r="O9" s="33">
        <v>143.39556951040001</v>
      </c>
      <c r="P9" s="33">
        <v>518.61011546710995</v>
      </c>
      <c r="Q9" s="33">
        <v>29.661451410170006</v>
      </c>
      <c r="R9" s="33">
        <v>175.31315335558</v>
      </c>
      <c r="S9" s="33">
        <v>3201.2915548342503</v>
      </c>
      <c r="T9" s="33">
        <v>4498.1840376268092</v>
      </c>
      <c r="U9" s="33">
        <v>3972.1451403504202</v>
      </c>
    </row>
    <row r="10" spans="2:21" x14ac:dyDescent="0.2">
      <c r="B10" s="32"/>
      <c r="C10" s="52" t="s">
        <v>30</v>
      </c>
      <c r="D10" s="33">
        <v>24.619797565880003</v>
      </c>
      <c r="E10" s="33">
        <v>78.233551875580005</v>
      </c>
      <c r="F10" s="33">
        <v>51.324799509769989</v>
      </c>
      <c r="G10" s="33">
        <v>82.993557236949997</v>
      </c>
      <c r="H10" s="33">
        <v>82.5493141428</v>
      </c>
      <c r="I10" s="33">
        <v>132.93531077125996</v>
      </c>
      <c r="J10" s="33">
        <v>214.34462712498001</v>
      </c>
      <c r="K10" s="33">
        <v>14.502604902810001</v>
      </c>
      <c r="L10" s="33">
        <v>25.035799313299997</v>
      </c>
      <c r="M10" s="33">
        <v>55.498537202249999</v>
      </c>
      <c r="N10" s="33">
        <v>90.752888548480001</v>
      </c>
      <c r="O10" s="33">
        <v>50.383478413110005</v>
      </c>
      <c r="P10" s="33">
        <v>99.664414641050001</v>
      </c>
      <c r="Q10" s="33">
        <v>33.93039348568</v>
      </c>
      <c r="R10" s="33">
        <v>23.47502727609</v>
      </c>
      <c r="S10" s="33">
        <v>21.232234386519998</v>
      </c>
      <c r="T10" s="33">
        <v>67.522955813759992</v>
      </c>
      <c r="U10" s="33">
        <v>36.376995978990003</v>
      </c>
    </row>
    <row r="11" spans="2:21" x14ac:dyDescent="0.2">
      <c r="B11" s="34" t="s">
        <v>31</v>
      </c>
      <c r="C11" s="51" t="s">
        <v>32</v>
      </c>
      <c r="D11" s="35">
        <v>1.1120082619999999E-2</v>
      </c>
      <c r="E11" s="35">
        <v>1.62581642185</v>
      </c>
      <c r="F11" s="35">
        <v>239.30882005411999</v>
      </c>
      <c r="G11" s="35">
        <v>74.633738542170008</v>
      </c>
      <c r="H11" s="35">
        <v>37.904126810250006</v>
      </c>
      <c r="I11" s="35">
        <v>3.2783622439500002</v>
      </c>
      <c r="J11" s="35">
        <v>4.0994513179999998</v>
      </c>
      <c r="K11" s="35">
        <v>0.69672061092000004</v>
      </c>
      <c r="L11" s="35">
        <v>1.9536204270000002</v>
      </c>
      <c r="M11" s="35">
        <v>1.0625926513499999</v>
      </c>
      <c r="N11" s="35">
        <v>103.01657818417812</v>
      </c>
      <c r="O11" s="35">
        <v>2.508254E-2</v>
      </c>
      <c r="P11" s="35">
        <v>3.7916538513200003E-2</v>
      </c>
      <c r="Q11" s="35">
        <v>94.230762734600006</v>
      </c>
      <c r="R11" s="35">
        <v>0.1821516481389</v>
      </c>
      <c r="S11" s="35">
        <v>225.98550644901448</v>
      </c>
      <c r="T11" s="35">
        <v>0</v>
      </c>
      <c r="U11" s="35">
        <v>0.36468543765999994</v>
      </c>
    </row>
    <row r="12" spans="2:21" x14ac:dyDescent="0.2">
      <c r="B12" s="34"/>
      <c r="C12" s="51" t="s">
        <v>33</v>
      </c>
      <c r="D12" s="35">
        <v>1.1120082619999999E-2</v>
      </c>
      <c r="E12" s="35">
        <v>0.983508257</v>
      </c>
      <c r="F12" s="35">
        <v>1.6714184332099999</v>
      </c>
      <c r="G12" s="35">
        <v>15.817276641740001</v>
      </c>
      <c r="H12" s="35">
        <v>37.818939745250006</v>
      </c>
      <c r="I12" s="35">
        <v>1.2275309345800001</v>
      </c>
      <c r="J12" s="35">
        <v>1.16669987607</v>
      </c>
      <c r="K12" s="35">
        <v>2.6977288920000002E-2</v>
      </c>
      <c r="L12" s="35">
        <v>1.185330897</v>
      </c>
      <c r="M12" s="35">
        <v>0.65506299434999993</v>
      </c>
      <c r="N12" s="35">
        <v>0.75386651617810008</v>
      </c>
      <c r="O12" s="35">
        <v>2.508254E-2</v>
      </c>
      <c r="P12" s="35">
        <v>3.7916538513200003E-2</v>
      </c>
      <c r="Q12" s="35">
        <v>0.1811259576</v>
      </c>
      <c r="R12" s="35">
        <v>0.1821516481389</v>
      </c>
      <c r="S12" s="35">
        <v>0.34724539421450001</v>
      </c>
      <c r="T12" s="35">
        <v>0</v>
      </c>
      <c r="U12" s="35">
        <v>0.36468543765999994</v>
      </c>
    </row>
    <row r="13" spans="2:21" x14ac:dyDescent="0.2">
      <c r="B13" s="31"/>
      <c r="C13" s="52" t="s">
        <v>34</v>
      </c>
      <c r="D13" s="33">
        <v>1.1120082619999999E-2</v>
      </c>
      <c r="E13" s="33">
        <v>0.59640286500000006</v>
      </c>
      <c r="F13" s="33">
        <v>1.12831943421</v>
      </c>
      <c r="G13" s="33">
        <v>9.2041577427400014</v>
      </c>
      <c r="H13" s="33">
        <v>19.914238023550002</v>
      </c>
      <c r="I13" s="33">
        <v>0.95766537558000009</v>
      </c>
      <c r="J13" s="33">
        <v>0.77599698106999992</v>
      </c>
      <c r="K13" s="33">
        <v>2.6977288920000002E-2</v>
      </c>
      <c r="L13" s="33">
        <v>0.62779225900000002</v>
      </c>
      <c r="M13" s="33">
        <v>0.53203420434999993</v>
      </c>
      <c r="N13" s="33">
        <v>0.64855871600000004</v>
      </c>
      <c r="O13" s="33">
        <v>2.508254E-2</v>
      </c>
      <c r="P13" s="33">
        <v>3.7916538513200003E-2</v>
      </c>
      <c r="Q13" s="33"/>
      <c r="R13" s="33"/>
      <c r="S13" s="33">
        <v>0</v>
      </c>
      <c r="T13" s="33">
        <v>0</v>
      </c>
      <c r="U13" s="33">
        <v>0</v>
      </c>
    </row>
    <row r="14" spans="2:21" x14ac:dyDescent="0.2">
      <c r="B14" s="31"/>
      <c r="C14" s="52" t="s">
        <v>35</v>
      </c>
      <c r="D14" s="33">
        <v>0</v>
      </c>
      <c r="E14" s="33">
        <v>0.38710539199999999</v>
      </c>
      <c r="F14" s="33">
        <v>0.54309899900000003</v>
      </c>
      <c r="G14" s="33">
        <v>6.6131188989999998</v>
      </c>
      <c r="H14" s="33">
        <v>17.904701721700004</v>
      </c>
      <c r="I14" s="33">
        <v>0.26986555900000003</v>
      </c>
      <c r="J14" s="33">
        <v>0.39070289499999999</v>
      </c>
      <c r="K14" s="33">
        <v>0</v>
      </c>
      <c r="L14" s="33">
        <v>0.55753863800000003</v>
      </c>
      <c r="M14" s="33">
        <v>0.12302879</v>
      </c>
      <c r="N14" s="33">
        <v>0.1053078001781</v>
      </c>
      <c r="O14" s="33">
        <v>0</v>
      </c>
      <c r="P14" s="33">
        <v>0</v>
      </c>
      <c r="Q14" s="33">
        <v>0.1811259576</v>
      </c>
      <c r="R14" s="33">
        <v>0.1821516481389</v>
      </c>
      <c r="S14" s="33">
        <v>0.34724539421450001</v>
      </c>
      <c r="T14" s="33">
        <v>0</v>
      </c>
      <c r="U14" s="33">
        <v>0.36468543765999994</v>
      </c>
    </row>
    <row r="15" spans="2:21" x14ac:dyDescent="0.2">
      <c r="B15" s="34"/>
      <c r="C15" s="51" t="s">
        <v>36</v>
      </c>
      <c r="D15" s="35">
        <v>0</v>
      </c>
      <c r="E15" s="35">
        <v>0.64230816484999997</v>
      </c>
      <c r="F15" s="35">
        <v>237.63740162091</v>
      </c>
      <c r="G15" s="35">
        <v>58.816461900430006</v>
      </c>
      <c r="H15" s="35">
        <v>8.5187064999999992E-2</v>
      </c>
      <c r="I15" s="35">
        <v>2.0508313093699999</v>
      </c>
      <c r="J15" s="35">
        <v>2.9327514419299998</v>
      </c>
      <c r="K15" s="35">
        <v>0.66974332200000009</v>
      </c>
      <c r="L15" s="35">
        <v>0.76828953</v>
      </c>
      <c r="M15" s="35">
        <v>0.40752965699999999</v>
      </c>
      <c r="N15" s="35">
        <v>102.26271166800001</v>
      </c>
      <c r="O15" s="35">
        <v>0</v>
      </c>
      <c r="P15" s="35">
        <v>0</v>
      </c>
      <c r="Q15" s="35">
        <v>94.049636777000003</v>
      </c>
      <c r="R15" s="35">
        <v>0</v>
      </c>
      <c r="S15" s="35">
        <v>225.63826105479998</v>
      </c>
      <c r="T15" s="35">
        <v>0</v>
      </c>
      <c r="U15" s="35">
        <v>0</v>
      </c>
    </row>
    <row r="16" spans="2:21" x14ac:dyDescent="0.2">
      <c r="B16" s="31"/>
      <c r="C16" s="52" t="s">
        <v>34</v>
      </c>
      <c r="D16" s="33">
        <v>0</v>
      </c>
      <c r="E16" s="33">
        <v>0.64230816484999997</v>
      </c>
      <c r="F16" s="33">
        <v>142.22602052232</v>
      </c>
      <c r="G16" s="33">
        <v>34.226780352190005</v>
      </c>
      <c r="H16" s="33">
        <v>5.4632323999999996E-2</v>
      </c>
      <c r="I16" s="33">
        <v>1.4440812893699999</v>
      </c>
      <c r="J16" s="33">
        <v>2.0649713319299998</v>
      </c>
      <c r="K16" s="33">
        <v>0.46474332700000004</v>
      </c>
      <c r="L16" s="33">
        <v>0.51112406799999999</v>
      </c>
      <c r="M16" s="33">
        <v>0.25528638300000001</v>
      </c>
      <c r="N16" s="33">
        <v>102.135316532</v>
      </c>
      <c r="O16" s="33">
        <v>0</v>
      </c>
      <c r="P16" s="33">
        <v>0</v>
      </c>
      <c r="Q16" s="33">
        <v>94.049636777000003</v>
      </c>
      <c r="R16" s="33">
        <v>0</v>
      </c>
      <c r="S16" s="33">
        <v>0</v>
      </c>
      <c r="T16" s="33">
        <v>0</v>
      </c>
      <c r="U16" s="33">
        <v>0</v>
      </c>
    </row>
    <row r="17" spans="2:21" x14ac:dyDescent="0.2">
      <c r="B17" s="31"/>
      <c r="C17" s="52" t="s">
        <v>35</v>
      </c>
      <c r="D17" s="33">
        <v>0</v>
      </c>
      <c r="E17" s="33">
        <v>0</v>
      </c>
      <c r="F17" s="33">
        <v>95.411381098589999</v>
      </c>
      <c r="G17" s="33">
        <v>24.589681548240002</v>
      </c>
      <c r="H17" s="33">
        <v>3.0554741E-2</v>
      </c>
      <c r="I17" s="33">
        <v>0.60675002</v>
      </c>
      <c r="J17" s="33">
        <v>0.86778010999999999</v>
      </c>
      <c r="K17" s="33">
        <v>0.20499999500000002</v>
      </c>
      <c r="L17" s="33">
        <v>0.25716546200000001</v>
      </c>
      <c r="M17" s="33">
        <v>0.15224327400000001</v>
      </c>
      <c r="N17" s="33">
        <v>0.12739513599999999</v>
      </c>
      <c r="O17" s="33">
        <v>0</v>
      </c>
      <c r="P17" s="33">
        <v>0</v>
      </c>
      <c r="Q17" s="33">
        <v>0</v>
      </c>
      <c r="R17" s="33">
        <v>0</v>
      </c>
      <c r="S17" s="33">
        <v>225.63826105479998</v>
      </c>
      <c r="T17" s="33">
        <v>0</v>
      </c>
      <c r="U17" s="33">
        <v>0</v>
      </c>
    </row>
    <row r="18" spans="2:21" x14ac:dyDescent="0.2">
      <c r="B18" s="34" t="s">
        <v>37</v>
      </c>
      <c r="C18" s="51" t="s">
        <v>210</v>
      </c>
      <c r="D18" s="35">
        <v>453.19583627313011</v>
      </c>
      <c r="E18" s="35">
        <v>2738.2765267900304</v>
      </c>
      <c r="F18" s="35">
        <v>2912.2674490720001</v>
      </c>
      <c r="G18" s="35">
        <v>2558.9478765958197</v>
      </c>
      <c r="H18" s="35">
        <v>3177.7326304625899</v>
      </c>
      <c r="I18" s="35">
        <v>3035.2778907364404</v>
      </c>
      <c r="J18" s="35">
        <v>3499.7713980686995</v>
      </c>
      <c r="K18" s="35">
        <v>1173.05730623062</v>
      </c>
      <c r="L18" s="35">
        <v>2069.1956772668914</v>
      </c>
      <c r="M18" s="35">
        <v>1971.2293691384298</v>
      </c>
      <c r="N18" s="35">
        <v>2614.6671459598751</v>
      </c>
      <c r="O18" s="35">
        <v>2773.4532915276304</v>
      </c>
      <c r="P18" s="35">
        <v>2461.1197880933073</v>
      </c>
      <c r="Q18" s="35">
        <v>2048.9947567865306</v>
      </c>
      <c r="R18" s="35">
        <v>3288.3323180830234</v>
      </c>
      <c r="S18" s="35">
        <v>3927.3451016024378</v>
      </c>
      <c r="T18" s="35">
        <v>3937.5502437558084</v>
      </c>
      <c r="U18" s="35">
        <v>3563.1772767247598</v>
      </c>
    </row>
    <row r="19" spans="2:21" x14ac:dyDescent="0.2">
      <c r="B19" s="36" t="s">
        <v>38</v>
      </c>
      <c r="C19" s="53" t="s">
        <v>41</v>
      </c>
      <c r="D19" s="37">
        <v>889.20784078902011</v>
      </c>
      <c r="E19" s="37">
        <v>3400.9275165466706</v>
      </c>
      <c r="F19" s="37">
        <v>4312.7536030061201</v>
      </c>
      <c r="G19" s="37">
        <v>4209.2696915284996</v>
      </c>
      <c r="H19" s="37">
        <v>5651.7641719216099</v>
      </c>
      <c r="I19" s="37">
        <v>4914.9637080325801</v>
      </c>
      <c r="J19" s="37">
        <v>5254.6171166763397</v>
      </c>
      <c r="K19" s="37">
        <v>1395.8289086890202</v>
      </c>
      <c r="L19" s="37">
        <v>3015.1446057222915</v>
      </c>
      <c r="M19" s="37">
        <v>2952.4601565681796</v>
      </c>
      <c r="N19" s="37">
        <v>3300.6209002335481</v>
      </c>
      <c r="O19" s="37">
        <v>3293.1212524622679</v>
      </c>
      <c r="P19" s="37">
        <v>3364.1788653345589</v>
      </c>
      <c r="Q19" s="37">
        <v>2356.5059215828483</v>
      </c>
      <c r="R19" s="37">
        <v>3781.0090991831321</v>
      </c>
      <c r="S19" s="37">
        <v>7417.7854627357556</v>
      </c>
      <c r="T19" s="37">
        <v>8807.492577169327</v>
      </c>
      <c r="U19" s="37">
        <v>7841.6595660859894</v>
      </c>
    </row>
    <row r="20" spans="2:21" x14ac:dyDescent="0.2">
      <c r="B20" s="40" t="s">
        <v>40</v>
      </c>
      <c r="C20" s="54" t="s">
        <v>39</v>
      </c>
      <c r="D20" s="41">
        <v>889.21896087164009</v>
      </c>
      <c r="E20" s="41">
        <v>3402.5533329685204</v>
      </c>
      <c r="F20" s="41">
        <v>4552.0624230602407</v>
      </c>
      <c r="G20" s="41">
        <v>4283.9034300706699</v>
      </c>
      <c r="H20" s="41">
        <v>5689.66829873186</v>
      </c>
      <c r="I20" s="41">
        <v>4918.2420702765303</v>
      </c>
      <c r="J20" s="41">
        <v>5258.7165679943391</v>
      </c>
      <c r="K20" s="41">
        <v>1396.5256292999402</v>
      </c>
      <c r="L20" s="41">
        <v>3017.0982261492913</v>
      </c>
      <c r="M20" s="41">
        <v>2953.5227492195295</v>
      </c>
      <c r="N20" s="41">
        <v>3403.6374784177265</v>
      </c>
      <c r="O20" s="41">
        <v>3293.1463350022677</v>
      </c>
      <c r="P20" s="41">
        <v>3364.2167818730718</v>
      </c>
      <c r="Q20" s="41">
        <v>2450.7366843174482</v>
      </c>
      <c r="R20" s="41">
        <v>3781.1912508312712</v>
      </c>
      <c r="S20" s="41">
        <v>7643.7709691847695</v>
      </c>
      <c r="T20" s="41">
        <v>8807.492577169327</v>
      </c>
      <c r="U20" s="41">
        <v>7842.0242515236496</v>
      </c>
    </row>
    <row r="21" spans="2:21" x14ac:dyDescent="0.2">
      <c r="B21" s="36" t="s">
        <v>42</v>
      </c>
      <c r="C21" s="53" t="s">
        <v>43</v>
      </c>
      <c r="D21" s="37">
        <v>50594.408056228953</v>
      </c>
      <c r="E21" s="37">
        <v>62752.144402641934</v>
      </c>
      <c r="F21" s="37">
        <v>66758.02622419309</v>
      </c>
      <c r="G21" s="37">
        <v>71744.098983104588</v>
      </c>
      <c r="H21" s="37">
        <v>81707.136486046496</v>
      </c>
      <c r="I21" s="37">
        <v>93475.167986936329</v>
      </c>
      <c r="J21" s="37">
        <v>105923.0118313531</v>
      </c>
      <c r="K21" s="37">
        <v>117179.15157366479</v>
      </c>
      <c r="L21" s="37">
        <v>125291.18184548152</v>
      </c>
      <c r="M21" s="37">
        <v>142045.46534104858</v>
      </c>
      <c r="N21" s="37">
        <v>149759.2859582408</v>
      </c>
      <c r="O21" s="37">
        <v>151312.14714192049</v>
      </c>
      <c r="P21" s="37">
        <v>165619.22131195993</v>
      </c>
      <c r="Q21" s="37">
        <v>188960.5097810445</v>
      </c>
      <c r="R21" s="37">
        <v>196961.27604297793</v>
      </c>
      <c r="S21" s="37">
        <v>207594.95696068101</v>
      </c>
      <c r="T21" s="37">
        <v>210426.13806019351</v>
      </c>
      <c r="U21" s="37">
        <v>229316.08240950984</v>
      </c>
    </row>
    <row r="22" spans="2:21" x14ac:dyDescent="0.2">
      <c r="B22" s="40" t="s">
        <v>44</v>
      </c>
      <c r="C22" s="54" t="s">
        <v>45</v>
      </c>
      <c r="D22" s="41">
        <v>34047.345657263948</v>
      </c>
      <c r="E22" s="41">
        <v>41349.096689377933</v>
      </c>
      <c r="F22" s="41">
        <v>43793.618619595378</v>
      </c>
      <c r="G22" s="41">
        <v>44403.180681381578</v>
      </c>
      <c r="H22" s="41">
        <v>54819.040052661476</v>
      </c>
      <c r="I22" s="41">
        <v>61917.124505003332</v>
      </c>
      <c r="J22" s="41">
        <v>66993.052788233108</v>
      </c>
      <c r="K22" s="41">
        <v>77859.358369062786</v>
      </c>
      <c r="L22" s="41">
        <v>86406.840893628512</v>
      </c>
      <c r="M22" s="41">
        <v>105011.15462982957</v>
      </c>
      <c r="N22" s="41">
        <v>109868.16406650678</v>
      </c>
      <c r="O22" s="41">
        <v>116125.45268377148</v>
      </c>
      <c r="P22" s="41">
        <v>129208.18942762491</v>
      </c>
      <c r="Q22" s="41">
        <v>144419.69249048052</v>
      </c>
      <c r="R22" s="41">
        <v>156009.03689653493</v>
      </c>
      <c r="S22" s="41">
        <v>160617.956360349</v>
      </c>
      <c r="T22" s="41">
        <v>163719.93397519251</v>
      </c>
      <c r="U22" s="41">
        <v>179309.11765821185</v>
      </c>
    </row>
    <row r="23" spans="2:21" x14ac:dyDescent="0.2">
      <c r="B23" s="36" t="s">
        <v>46</v>
      </c>
      <c r="C23" s="53" t="s">
        <v>117</v>
      </c>
      <c r="D23" s="39">
        <v>1.7575439560106949</v>
      </c>
      <c r="E23" s="39">
        <v>5.4222104525009174</v>
      </c>
      <c r="F23" s="39">
        <v>6.8187492658531816</v>
      </c>
      <c r="G23" s="39">
        <v>5.9710882020826688</v>
      </c>
      <c r="H23" s="39">
        <v>6.9634900247709828</v>
      </c>
      <c r="I23" s="39">
        <v>5.2615493250184713</v>
      </c>
      <c r="J23" s="39">
        <v>4.9646592152865541</v>
      </c>
      <c r="K23" s="39">
        <v>1.1917867731121206</v>
      </c>
      <c r="L23" s="39">
        <v>2.4080690928992938</v>
      </c>
      <c r="M23" s="39">
        <v>2.0792798574232378</v>
      </c>
      <c r="N23" s="39">
        <v>2.2727388533134461</v>
      </c>
      <c r="O23" s="39">
        <v>2.1763925746909933</v>
      </c>
      <c r="P23" s="39">
        <v>2.0312960991020734</v>
      </c>
      <c r="Q23" s="39">
        <v>1.2969570664035608</v>
      </c>
      <c r="R23" s="39">
        <v>1.9197637864643995</v>
      </c>
      <c r="S23" s="39">
        <v>3.6820600466862583</v>
      </c>
      <c r="T23" s="39">
        <v>4.1855506442122206</v>
      </c>
      <c r="U23" s="39">
        <v>3.4197445591798741</v>
      </c>
    </row>
    <row r="24" spans="2:21" x14ac:dyDescent="0.2">
      <c r="B24" s="40" t="s">
        <v>48</v>
      </c>
      <c r="C24" s="54" t="s">
        <v>135</v>
      </c>
      <c r="D24" s="42">
        <v>2.6116803633980465</v>
      </c>
      <c r="E24" s="42">
        <v>8.2249136954431386</v>
      </c>
      <c r="F24" s="42">
        <v>9.8479041900328053</v>
      </c>
      <c r="G24" s="42">
        <v>9.4796580491213831</v>
      </c>
      <c r="H24" s="42">
        <v>10.309856149418682</v>
      </c>
      <c r="I24" s="42">
        <v>7.9379715180982231</v>
      </c>
      <c r="J24" s="42">
        <v>7.8435254074572924</v>
      </c>
      <c r="K24" s="42">
        <v>1.7927567577331196</v>
      </c>
      <c r="L24" s="42">
        <v>3.4894744149182553</v>
      </c>
      <c r="M24" s="42">
        <v>2.8115681300484443</v>
      </c>
      <c r="N24" s="42">
        <v>3.0041649719709294</v>
      </c>
      <c r="O24" s="42">
        <v>2.8358307126948072</v>
      </c>
      <c r="P24" s="42">
        <v>2.6036885744142255</v>
      </c>
      <c r="Q24" s="42">
        <v>1.6317067852351079</v>
      </c>
      <c r="R24" s="42">
        <v>2.4235833861923615</v>
      </c>
      <c r="S24" s="42">
        <v>4.618279070923947</v>
      </c>
      <c r="T24" s="42">
        <v>5.3796091675091153</v>
      </c>
      <c r="U24" s="42">
        <v>4.3732631494140106</v>
      </c>
    </row>
    <row r="25" spans="2:21" x14ac:dyDescent="0.2">
      <c r="B25" s="10" t="s">
        <v>137</v>
      </c>
    </row>
    <row r="35" spans="4:21" hidden="1" x14ac:dyDescent="0.2"/>
    <row r="36" spans="4:21" hidden="1" x14ac:dyDescent="0.2"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</row>
    <row r="37" spans="4:21" hidden="1" x14ac:dyDescent="0.2"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</row>
    <row r="38" spans="4:21" hidden="1" x14ac:dyDescent="0.2"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</row>
    <row r="39" spans="4:21" hidden="1" x14ac:dyDescent="0.2"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</row>
    <row r="40" spans="4:21" hidden="1" x14ac:dyDescent="0.2"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</row>
    <row r="41" spans="4:21" hidden="1" x14ac:dyDescent="0.2"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</row>
    <row r="42" spans="4:21" hidden="1" x14ac:dyDescent="0.2"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4:21" hidden="1" x14ac:dyDescent="0.2"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4:21" hidden="1" x14ac:dyDescent="0.2"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</row>
    <row r="45" spans="4:21" hidden="1" x14ac:dyDescent="0.2"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</row>
    <row r="46" spans="4:21" hidden="1" x14ac:dyDescent="0.2"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4:21" hidden="1" x14ac:dyDescent="0.2"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4:21" hidden="1" x14ac:dyDescent="0.2"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</row>
    <row r="49" spans="4:21" hidden="1" x14ac:dyDescent="0.2"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</row>
    <row r="50" spans="4:21" hidden="1" x14ac:dyDescent="0.2"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</row>
    <row r="51" spans="4:21" hidden="1" x14ac:dyDescent="0.2"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</row>
    <row r="52" spans="4:21" hidden="1" x14ac:dyDescent="0.2"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</row>
    <row r="53" spans="4:21" hidden="1" x14ac:dyDescent="0.2"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</row>
    <row r="54" spans="4:21" hidden="1" x14ac:dyDescent="0.2"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4:21" hidden="1" x14ac:dyDescent="0.2"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4:21" hidden="1" x14ac:dyDescent="0.2"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4:21" hidden="1" x14ac:dyDescent="0.2"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4:21" hidden="1" x14ac:dyDescent="0.2"/>
    <row r="59" spans="4:21" hidden="1" x14ac:dyDescent="0.2"/>
    <row r="60" spans="4:21" hidden="1" x14ac:dyDescent="0.2"/>
    <row r="61" spans="4:21" hidden="1" x14ac:dyDescent="0.2"/>
    <row r="62" spans="4:21" hidden="1" x14ac:dyDescent="0.2"/>
    <row r="63" spans="4:21" hidden="1" x14ac:dyDescent="0.2"/>
    <row r="64" spans="4:2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</sheetData>
  <mergeCells count="4">
    <mergeCell ref="B4:B5"/>
    <mergeCell ref="C4:C5"/>
    <mergeCell ref="B2:U2"/>
    <mergeCell ref="B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Rezago Presupuestal 00-18</vt:lpstr>
      <vt:lpstr>Rezago Presupuestal 19-24</vt:lpstr>
      <vt:lpstr>Reserva Presupuestal 00-18</vt:lpstr>
      <vt:lpstr>Reserva Presupuestal 19-24</vt:lpstr>
      <vt:lpstr>Cuentas por Pagar 00-18</vt:lpstr>
      <vt:lpstr>Cuentas por Pagar 19-24</vt:lpstr>
      <vt:lpstr>Pagos Rezago 00-18</vt:lpstr>
      <vt:lpstr>Pagos Rezago 19-24</vt:lpstr>
      <vt:lpstr>Pagos Reserva Presupuestal20-18</vt:lpstr>
      <vt:lpstr>Pagos Cuentas por Pagar 20-18</vt:lpstr>
      <vt:lpstr>Rezago Presup Sectorial PGN </vt:lpstr>
      <vt:lpstr>Reservas Presup PGN Sectorial</vt:lpstr>
      <vt:lpstr>Cuentas por Pagar PGN Sectorial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Estupiñan Heredia</dc:creator>
  <cp:lastModifiedBy>Adriana Isabel Hernandez Gil</cp:lastModifiedBy>
  <cp:lastPrinted>2014-02-20T22:12:00Z</cp:lastPrinted>
  <dcterms:created xsi:type="dcterms:W3CDTF">2012-10-25T15:47:37Z</dcterms:created>
  <dcterms:modified xsi:type="dcterms:W3CDTF">2025-01-27T21:11:06Z</dcterms:modified>
</cp:coreProperties>
</file>